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4"/>
  </bookViews>
  <sheets>
    <sheet name="PROGRAME" sheetId="1" r:id="rId1"/>
    <sheet name="UNICE " sheetId="2" r:id="rId2"/>
    <sheet name="UNICE CV" sheetId="3" r:id="rId3"/>
    <sheet name="PENS.50%" sheetId="4" r:id="rId4"/>
    <sheet name="TESTE" sheetId="6" r:id="rId5"/>
  </sheets>
  <calcPr calcId="145621"/>
</workbook>
</file>

<file path=xl/calcChain.xml><?xml version="1.0" encoding="utf-8"?>
<calcChain xmlns="http://schemas.openxmlformats.org/spreadsheetml/2006/main">
  <c r="G66" i="2" l="1"/>
  <c r="S66" i="2"/>
  <c r="AD66" i="2"/>
  <c r="Q55" i="1" l="1"/>
  <c r="Q20" i="1" l="1"/>
  <c r="H29" i="6"/>
  <c r="H36" i="4" l="1"/>
  <c r="H22" i="3"/>
  <c r="H12" i="3"/>
  <c r="H8" i="3"/>
  <c r="AD26" i="2"/>
  <c r="AD23" i="2"/>
  <c r="AD72" i="2"/>
  <c r="Q48" i="1" l="1"/>
  <c r="AD11" i="2" l="1"/>
  <c r="Q52" i="1" l="1"/>
  <c r="Q68" i="1" l="1"/>
  <c r="H20" i="6" l="1"/>
  <c r="H18" i="3"/>
  <c r="Q28" i="1"/>
  <c r="D20" i="1" l="1"/>
  <c r="N20" i="1"/>
  <c r="Q61" i="1" l="1"/>
  <c r="H21" i="3" l="1"/>
  <c r="AD17" i="2" l="1"/>
  <c r="AD73" i="2" l="1"/>
  <c r="Q66" i="1"/>
  <c r="Q69" i="1" s="1"/>
  <c r="S72" i="2" l="1"/>
  <c r="I140" i="2" l="1"/>
  <c r="I134" i="2"/>
  <c r="I130" i="2"/>
  <c r="I127" i="2"/>
  <c r="I120" i="2"/>
  <c r="E113" i="2"/>
  <c r="E112" i="2"/>
  <c r="E108" i="2"/>
  <c r="E107" i="2"/>
  <c r="E105" i="2"/>
  <c r="E104" i="2"/>
  <c r="E101" i="2"/>
  <c r="E100" i="2"/>
  <c r="I94" i="2"/>
  <c r="E89" i="2"/>
  <c r="E88" i="2"/>
  <c r="S26" i="2"/>
  <c r="S23" i="2"/>
  <c r="S17" i="2"/>
  <c r="S11" i="2"/>
  <c r="I141" i="2" l="1"/>
  <c r="S73" i="2"/>
  <c r="M50" i="1" l="1"/>
  <c r="Q39" i="1"/>
  <c r="Q56" i="1" s="1"/>
  <c r="G26" i="2" l="1"/>
  <c r="H15" i="6" l="1"/>
  <c r="H16" i="4"/>
  <c r="G55" i="1" l="1"/>
  <c r="G66" i="1" l="1"/>
  <c r="G61" i="1"/>
  <c r="H30" i="4"/>
  <c r="H40" i="4" s="1"/>
  <c r="G23" i="2"/>
  <c r="G17" i="2"/>
  <c r="G11" i="2"/>
  <c r="G73" i="2" l="1"/>
  <c r="H30" i="6"/>
  <c r="G69" i="1"/>
  <c r="G48" i="1" l="1"/>
  <c r="G28" i="1"/>
  <c r="G39" i="1" l="1"/>
  <c r="G56" i="1" s="1"/>
</calcChain>
</file>

<file path=xl/sharedStrings.xml><?xml version="1.0" encoding="utf-8"?>
<sst xmlns="http://schemas.openxmlformats.org/spreadsheetml/2006/main" count="824" uniqueCount="384">
  <si>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</si>
  <si>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</si>
  <si>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</si>
  <si>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</si>
  <si>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</si>
  <si>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</si>
  <si>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</si>
  <si>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</si>
  <si>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</si>
  <si>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</si>
  <si>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</si>
  <si>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</si>
  <si>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</si>
  <si>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</si>
  <si>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</si>
  <si>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</si>
  <si>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</si>
  <si>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</si>
  <si>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plata factura cesionata</t>
  </si>
  <si>
    <t>UNICE</t>
  </si>
  <si>
    <t>PENSIONARI 50%</t>
  </si>
  <si>
    <t>medic.</t>
  </si>
  <si>
    <t>Andisima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</si>
  <si>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</si>
  <si>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</si>
  <si>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</si>
  <si>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</si>
  <si>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</si>
  <si>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</si>
  <si>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</si>
  <si>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</si>
  <si>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</si>
  <si>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T O T A L</t>
  </si>
  <si>
    <t>Aden Farm Srl</t>
  </si>
  <si>
    <t>Crisfarm</t>
  </si>
  <si>
    <t>Silver Woolf</t>
  </si>
  <si>
    <t>Heracleum Srl</t>
  </si>
  <si>
    <t>Saralex SRL</t>
  </si>
  <si>
    <t>TOTAL EUROPHARM HOLDING SA</t>
  </si>
  <si>
    <t>medicamente cu si fara contributie personala-activitate curenta</t>
  </si>
  <si>
    <t>UNICE C-V</t>
  </si>
  <si>
    <t>TOTAL PHARMAFARM</t>
  </si>
  <si>
    <t>Pharmaclin Srl</t>
  </si>
  <si>
    <t>TOTAL ROPHARMA LOGISTIC</t>
  </si>
  <si>
    <t>Lumileva Farm</t>
  </si>
  <si>
    <t>Apostol</t>
  </si>
  <si>
    <t>Asklepios Srl</t>
  </si>
  <si>
    <t>FARM SOMESAN</t>
  </si>
  <si>
    <t>Lumileva SRL</t>
  </si>
  <si>
    <t>T O T A L MEDIPLUS</t>
  </si>
  <si>
    <t xml:space="preserve">TOTAL  </t>
  </si>
  <si>
    <t>IULIE 2019</t>
  </si>
  <si>
    <t>ADO</t>
  </si>
  <si>
    <t>ONCO CV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</si>
  <si>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</si>
  <si>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</si>
  <si>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</si>
  <si>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</si>
  <si>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</si>
  <si>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</si>
  <si>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</si>
  <si>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</si>
  <si>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</si>
  <si>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</si>
  <si>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</si>
  <si>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</si>
  <si>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</si>
  <si>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</si>
  <si>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</si>
  <si>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</si>
  <si>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</si>
  <si>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8841/31.07.2019</t>
  </si>
  <si>
    <t>0001052/30.06.2019</t>
  </si>
  <si>
    <t>1558/30.06.2019</t>
  </si>
  <si>
    <t>1562/30.06.2019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</si>
  <si>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</si>
  <si>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</si>
  <si>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</si>
  <si>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</si>
  <si>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</si>
  <si>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</si>
  <si>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</si>
  <si>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</si>
  <si>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</si>
  <si>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</si>
  <si>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</si>
  <si>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</si>
  <si>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</si>
  <si>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</si>
  <si>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</si>
  <si>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</si>
  <si>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</si>
  <si>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</si>
  <si>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</si>
  <si>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001521/31.05.2019</t>
  </si>
  <si>
    <t>491/24.07.2019</t>
  </si>
  <si>
    <t>538/22.08.2019</t>
  </si>
  <si>
    <t>521/08.08.2019</t>
  </si>
  <si>
    <t>44140/09.07.2019</t>
  </si>
  <si>
    <t>7741/18.07.2019</t>
  </si>
  <si>
    <t>(in centralizator cu iulie)</t>
  </si>
  <si>
    <t>963/31.05.2019</t>
  </si>
  <si>
    <t>1675/31.05.2019</t>
  </si>
  <si>
    <t>271/31.05.2019</t>
  </si>
  <si>
    <t>0000139/31.05.2019</t>
  </si>
  <si>
    <t>3349/02.07.2019</t>
  </si>
  <si>
    <t>137/31.05.2019</t>
  </si>
  <si>
    <t>3363/18.07.2019</t>
  </si>
  <si>
    <t>265/31.05.2019</t>
  </si>
  <si>
    <t>teste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</si>
  <si>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</si>
  <si>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</si>
  <si>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</si>
  <si>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</si>
  <si>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</si>
  <si>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</si>
  <si>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NPHCAS 10000021/31.05.2019</t>
  </si>
  <si>
    <t>TOTAL ALLIANCE HEALTHCARE  ROMANIA</t>
  </si>
  <si>
    <t>FARMEXIN  S. A.</t>
  </si>
  <si>
    <t>Plata factura cesionata</t>
  </si>
  <si>
    <t>FARMEXPERT</t>
  </si>
  <si>
    <t>EUROPHARM HOLDING  S.A.</t>
  </si>
  <si>
    <t>TOTAL  FARMEXIM S. A.</t>
  </si>
  <si>
    <t>MEDIPLUS EXIM SRL</t>
  </si>
  <si>
    <t xml:space="preserve">TOTAL MEDIPLUS EXIM SRL </t>
  </si>
  <si>
    <t>DONA LOGISTICA</t>
  </si>
  <si>
    <t>Date inregistrare CAS MM</t>
  </si>
  <si>
    <t>SEPT 2019</t>
  </si>
  <si>
    <t>BALSAM</t>
  </si>
  <si>
    <t>TOTAL   FARMEXIM S A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</si>
  <si>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</si>
  <si>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</si>
  <si>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</si>
  <si>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</si>
  <si>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</si>
  <si>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</si>
  <si>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</si>
  <si>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</si>
  <si>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</si>
  <si>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</si>
  <si>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</si>
  <si>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</si>
  <si>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</si>
  <si>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</si>
  <si>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</si>
  <si>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</si>
  <si>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</si>
  <si>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</si>
  <si>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</si>
  <si>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</si>
  <si>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</si>
  <si>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</si>
  <si>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</si>
  <si>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</si>
  <si>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</si>
  <si>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</si>
  <si>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</si>
  <si>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</si>
  <si>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</si>
  <si>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</si>
  <si>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</si>
  <si>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</si>
  <si>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</si>
  <si>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</si>
  <si>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</si>
  <si>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</si>
  <si>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</si>
  <si>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</si>
  <si>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</si>
  <si>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</si>
  <si>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</si>
  <si>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</si>
  <si>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 xml:space="preserve">FARMEXPERT </t>
  </si>
  <si>
    <t>MEDIPLUS EXIM</t>
  </si>
  <si>
    <t>ALLIANCE HEALTHCARE</t>
  </si>
  <si>
    <t>TOTAL ALLIANCE HEALTHCARE  ROMANIA S R L</t>
  </si>
  <si>
    <t>TOTAL  MEDIPLUS EXIM</t>
  </si>
  <si>
    <t xml:space="preserve">MEDIPLUS EXIM </t>
  </si>
  <si>
    <t>PLATI  CESIUNI             octombrie   2019</t>
  </si>
  <si>
    <t xml:space="preserve">ALLIANCE  HEALTHCARE </t>
  </si>
  <si>
    <t>FARMEXIM  S. A.</t>
  </si>
  <si>
    <t>FARMEXIM S. A.</t>
  </si>
  <si>
    <t>OCT 2019</t>
  </si>
  <si>
    <t xml:space="preserve"> </t>
  </si>
  <si>
    <t>11091/29.10.2019</t>
  </si>
  <si>
    <t>HERACLEUM SRL</t>
  </si>
  <si>
    <t>660/24.10.2019</t>
  </si>
  <si>
    <t>HERMM 171/31.07.2019</t>
  </si>
  <si>
    <t>ALLIANCE HEALTHCARE ROMANIA  SRL</t>
  </si>
  <si>
    <t>MEDIPLUS</t>
  </si>
  <si>
    <t>Unice CV</t>
  </si>
  <si>
    <t>T O T A L   ALLIANCE HEALTHCARE ROMANIA SRL</t>
  </si>
  <si>
    <t xml:space="preserve">                  </t>
  </si>
  <si>
    <t>EGIS ROMPHARMA</t>
  </si>
  <si>
    <t>TOTAL EGIS ROMPHARMA</t>
  </si>
  <si>
    <t>GENTIANA SRL</t>
  </si>
  <si>
    <t>GENTIANA  SRL</t>
  </si>
  <si>
    <t>NOIEMB 2019</t>
  </si>
  <si>
    <t>PHARMACLIN</t>
  </si>
  <si>
    <t>SARALEX</t>
  </si>
  <si>
    <t>11222/04.11.2019</t>
  </si>
  <si>
    <t>8869/25.10.2019</t>
  </si>
  <si>
    <t>GE HOR  44 /30.09.2019</t>
  </si>
  <si>
    <t>GE HOR 44/30.09.2019</t>
  </si>
  <si>
    <t>LUMILEVA FARM</t>
  </si>
  <si>
    <t>44854/12.11.2019</t>
  </si>
  <si>
    <t>NOIEMB  2019</t>
  </si>
  <si>
    <t>11204/01.11.2019</t>
  </si>
  <si>
    <t>8052/23.10.2019</t>
  </si>
  <si>
    <t>11297/05.11.2019</t>
  </si>
  <si>
    <t>NOIEMBRIE 2019  11507/12.11.2019</t>
  </si>
  <si>
    <t>SIEPCOFAR S.A.</t>
  </si>
  <si>
    <t>2 MM/01,11,2019</t>
  </si>
  <si>
    <t>B SIE 12600324/30.09.2019</t>
  </si>
  <si>
    <t xml:space="preserve">                                   TOTAL EGIS ROMPHARMA</t>
  </si>
  <si>
    <t>5177/10.10.2019</t>
  </si>
  <si>
    <t>OCT 2019 11094/31.10.2019</t>
  </si>
  <si>
    <t>6194/30.09.2019</t>
  </si>
  <si>
    <t xml:space="preserve">NOIEMBRIE 2019 </t>
  </si>
  <si>
    <t>T O T A L  EGIS ROMPHARMA</t>
  </si>
  <si>
    <t>44744/30.10.2019</t>
  </si>
  <si>
    <t>DECEMBRIE 2019</t>
  </si>
  <si>
    <t>12197/04.12.2019</t>
  </si>
  <si>
    <t>44920/27.11.2019</t>
  </si>
  <si>
    <t>GE  HOR 54/31.10.2019</t>
  </si>
  <si>
    <t>12261/05.12.2019</t>
  </si>
  <si>
    <t>8269/28.11.2019</t>
  </si>
  <si>
    <t>FSOM 2573/31.10.2019</t>
  </si>
  <si>
    <t>11506/12.11.2019</t>
  </si>
  <si>
    <t>01 MM/01.11.2019</t>
  </si>
  <si>
    <t>GE  HOR 47/30.09.2019</t>
  </si>
  <si>
    <t>NOIEMB 2019  11992/04.11.2019</t>
  </si>
  <si>
    <t>11992/27.11.2019</t>
  </si>
  <si>
    <t>9237/14.11.2019</t>
  </si>
  <si>
    <t>LUM 251/30.09.2019</t>
  </si>
  <si>
    <t>NOIEMBRIE 2019</t>
  </si>
  <si>
    <t>NOIEMBRIE 2019  11821/21.11.2019</t>
  </si>
  <si>
    <t>44475/30.10.2019</t>
  </si>
  <si>
    <t>R 543/30.09.2019</t>
  </si>
  <si>
    <t>11822/21.11.2019</t>
  </si>
  <si>
    <t>B 1715/30.09.2019</t>
  </si>
  <si>
    <t>B 283/30.09.2019</t>
  </si>
  <si>
    <t>B 152/30.09.2019</t>
  </si>
  <si>
    <t xml:space="preserve">Unice </t>
  </si>
  <si>
    <t>B 974/30.09.2019</t>
  </si>
  <si>
    <t>11705/18.11.2019</t>
  </si>
  <si>
    <t>LUMILEVA SRL</t>
  </si>
  <si>
    <t>3369/02.08.2019</t>
  </si>
  <si>
    <t>LUM 153/30.09.2019</t>
  </si>
  <si>
    <t>11706/18.11.2019</t>
  </si>
  <si>
    <t xml:space="preserve">PHARMACLIN SRL </t>
  </si>
  <si>
    <t>3451/25.10.2019</t>
  </si>
  <si>
    <t>MM 466/30.09.2019</t>
  </si>
  <si>
    <t>B SIE 12400316/30.09.2019</t>
  </si>
  <si>
    <t>B SIE 12400322/30.09.2019</t>
  </si>
  <si>
    <t>B SIE 15400313/30.09.2019</t>
  </si>
  <si>
    <t>B SIE 25600291/30.09.2019</t>
  </si>
  <si>
    <t>B SIE 42000029/30.09.2019</t>
  </si>
  <si>
    <t>11094/31.10.2019</t>
  </si>
  <si>
    <t>6197/30.09.2019</t>
  </si>
  <si>
    <t>11092/29.10.2019</t>
  </si>
  <si>
    <t>SC SARALEX SRL</t>
  </si>
  <si>
    <t>663/25.10.2019</t>
  </si>
  <si>
    <t>SRX 0001089/30.09.2019</t>
  </si>
  <si>
    <t>11262/05.11.2019</t>
  </si>
  <si>
    <t>SC APOSTOL</t>
  </si>
  <si>
    <t>678/31.10.2019</t>
  </si>
  <si>
    <t>MM51/30.09.2019</t>
  </si>
  <si>
    <t>NOIEMBRIE 2019 11263/05.11.2019</t>
  </si>
  <si>
    <t>679/31.10.2019</t>
  </si>
  <si>
    <t>GE HOR  47/30.09.2019</t>
  </si>
  <si>
    <t>GENTIANA 46/30.09.2019</t>
  </si>
  <si>
    <t>GE EN 44/ 30.09.2019</t>
  </si>
  <si>
    <t>11631/14.11.2019</t>
  </si>
  <si>
    <t>SC EPHEDRA FARM</t>
  </si>
  <si>
    <t>700/12.11.2019</t>
  </si>
  <si>
    <t>EPHD 7405/30.09.2019</t>
  </si>
  <si>
    <t>11931/26.11.2019</t>
  </si>
  <si>
    <t>BIOREX SRL</t>
  </si>
  <si>
    <t>712/30.11.2019</t>
  </si>
  <si>
    <t>BM 40077/30.09.2019</t>
  </si>
  <si>
    <t xml:space="preserve">DECEMBRIE </t>
  </si>
  <si>
    <t>12091/02.12.2019</t>
  </si>
  <si>
    <t>LUMILEVA FARM SRL</t>
  </si>
  <si>
    <t>729/28.11.2019</t>
  </si>
  <si>
    <t>LUM 565/30.09.2019</t>
  </si>
  <si>
    <t xml:space="preserve">DECEMBRIE 2019 </t>
  </si>
  <si>
    <t>12292/06.12.2019</t>
  </si>
  <si>
    <t>736/03.12.2019</t>
  </si>
  <si>
    <t>FSOM 2562/30.09.2019</t>
  </si>
  <si>
    <t>SOM 3161/30.09.2019</t>
  </si>
  <si>
    <t>FSOM4130/30.09.2019</t>
  </si>
  <si>
    <t>FSOM4234/30.09.2019</t>
  </si>
  <si>
    <t>FSOMB5131/30.09.2019</t>
  </si>
  <si>
    <t>FSOMBR 6006/30.09.2019</t>
  </si>
  <si>
    <t>12333/09.12.2019</t>
  </si>
  <si>
    <t>HERACLEUM  SRL</t>
  </si>
  <si>
    <t>745/05.12.2019</t>
  </si>
  <si>
    <t>HERMM 177/30.09.2019</t>
  </si>
  <si>
    <t>EXIM</t>
  </si>
  <si>
    <t>12536/12.12.2019</t>
  </si>
  <si>
    <t xml:space="preserve">DECEMBRIE  2019 </t>
  </si>
  <si>
    <t>44941/05.12.2019</t>
  </si>
  <si>
    <t>B 1726/31.10.2019</t>
  </si>
  <si>
    <t xml:space="preserve">                                                                                                             TOTAL MEDIPLUS EXIM</t>
  </si>
  <si>
    <t>TOTAL   DONA LOGISTICA</t>
  </si>
  <si>
    <t>12306/06.12.2019</t>
  </si>
  <si>
    <t>DONA</t>
  </si>
  <si>
    <t>LOGISTICA</t>
  </si>
  <si>
    <t>14242/28.11.2019</t>
  </si>
  <si>
    <t>GEGEN 046/31.10.2019</t>
  </si>
  <si>
    <t>GENTIANA 00048/31.10.2019</t>
  </si>
  <si>
    <t>GE HOR  55/31.10.2019</t>
  </si>
  <si>
    <t>11820/21.11.2019</t>
  </si>
  <si>
    <t>Pensionari</t>
  </si>
  <si>
    <t>LUM 566/30.09.2019</t>
  </si>
  <si>
    <t>B 151/30.09.2019</t>
  </si>
  <si>
    <t>B 281/30.09.2019</t>
  </si>
  <si>
    <t>B SIE 12400317/30.09.2019</t>
  </si>
  <si>
    <t>B SIE 15400314/30.09.2019</t>
  </si>
  <si>
    <t>B SIE 25600292/30.09.2019</t>
  </si>
  <si>
    <t>B SIE 42000030/30.09.2019</t>
  </si>
  <si>
    <t xml:space="preserve">                                                                      TOTAL EGIS ROMPHARMA</t>
  </si>
  <si>
    <t>OCT  2019</t>
  </si>
  <si>
    <t>10809/21.10.2019</t>
  </si>
  <si>
    <t>ANDISIMA FARM</t>
  </si>
  <si>
    <t>637/16.10.2019</t>
  </si>
  <si>
    <t>AND 208/30.09.2019</t>
  </si>
  <si>
    <t>AND 519/30.09.2019</t>
  </si>
  <si>
    <t>Teste</t>
  </si>
  <si>
    <t>GE EN 46/31.10.2019</t>
  </si>
  <si>
    <t>GE HOR  51/31.10.2019</t>
  </si>
  <si>
    <t>GE GEN  48/31.10.2019</t>
  </si>
  <si>
    <t>GENTIANA 50/31.10.2019</t>
  </si>
  <si>
    <t>12537/12.12.2019</t>
  </si>
  <si>
    <t>B 1730/31.10.2019</t>
  </si>
  <si>
    <t>DECEMB 2019</t>
  </si>
  <si>
    <t>12152/03.12.2019</t>
  </si>
  <si>
    <t>9293/27.11.2019</t>
  </si>
  <si>
    <t>MM 519/31.10.2019</t>
  </si>
  <si>
    <t>12154/03.12.2019</t>
  </si>
  <si>
    <t>GE HOR 50/31.10.2019</t>
  </si>
  <si>
    <t>9291/27.11.2019</t>
  </si>
  <si>
    <t>12155/03.12.2019</t>
  </si>
  <si>
    <t>SRX 1094/31.10.2019</t>
  </si>
  <si>
    <t>9292/27.11.2019</t>
  </si>
  <si>
    <t>12260/05.12.2019</t>
  </si>
  <si>
    <t>8266/28.11.2019</t>
  </si>
  <si>
    <t>FSOM 2572/31.10.2019</t>
  </si>
  <si>
    <t>12262/05.12.2019</t>
  </si>
  <si>
    <t>SARALEX SRL</t>
  </si>
  <si>
    <t>8278/28.11.2019</t>
  </si>
  <si>
    <t>SRX  1094/31.10.2019</t>
  </si>
  <si>
    <t>NOIEMBRIE 2019  11679/20.11.2019</t>
  </si>
  <si>
    <t>5370/12.11.2019</t>
  </si>
  <si>
    <t>ADN 6199/31.10.2019</t>
  </si>
  <si>
    <t>GE HOR 50 /31.10.2019</t>
  </si>
  <si>
    <t>GE EN 45/31.10.2019</t>
  </si>
  <si>
    <t>GE GEN 47/31.10.2019</t>
  </si>
  <si>
    <t>GENTIANA  49/31.10.2019</t>
  </si>
  <si>
    <t>DECEMBRIE 2019 12536/12.12.2019</t>
  </si>
  <si>
    <t>B 1727/31.10.2019</t>
  </si>
  <si>
    <t>B 285/31.10.2019</t>
  </si>
  <si>
    <t>B 153/31.10.2019</t>
  </si>
  <si>
    <t>151496/30.12.2019</t>
  </si>
  <si>
    <t>LUANA FARM</t>
  </si>
  <si>
    <t>777/20.12.2019</t>
  </si>
  <si>
    <t>LUA 493/30.09.2019</t>
  </si>
  <si>
    <t>15497/30.12.2019</t>
  </si>
  <si>
    <t xml:space="preserve">SC ASKLEPIOS SRL </t>
  </si>
  <si>
    <t>775/19.12.2019</t>
  </si>
  <si>
    <t>MMACA34/30.09.2019</t>
  </si>
  <si>
    <t>LUM  252/30.09.2019</t>
  </si>
  <si>
    <t>IANUARIE 2020</t>
  </si>
  <si>
    <t>155/08.01.2020</t>
  </si>
  <si>
    <t>VALI-FARM</t>
  </si>
  <si>
    <t>781/23.12.2019</t>
  </si>
  <si>
    <t>VALI 243/30.09.2019</t>
  </si>
  <si>
    <t>B SIE 12600323/30.09.2019</t>
  </si>
  <si>
    <t>PLATI  CESIUNI 14    IANUARIE    2020</t>
  </si>
  <si>
    <t>PLATI CESIUNI  14    IANUARIE  2020</t>
  </si>
  <si>
    <t>PLATI  CESIUNI   14  IANUARIE 2020</t>
  </si>
  <si>
    <t>PLATI CESIUNI PROGRAME   14    IANUARIE  2020</t>
  </si>
  <si>
    <t>PLATI CESIUNI TESTE   14  IANUARIE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</si>
</sst>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12">
    <xf numFmtId="0" fontId="0" fillId="0" borderId="0" xfId="0"/>
    <xf numFmtId="0" fontId="5" fillId="0" borderId="1" xfId="1" applyFont="1" applyBorder="1" applyAlignment="1">
      <alignment horizontal="center"/>
    </xf>
    <xf numFmtId="0" fontId="6" fillId="0" borderId="0" xfId="0" applyFont="1"/>
    <xf numFmtId="0" fontId="0" fillId="0" borderId="9" xfId="0" applyBorder="1"/>
    <xf numFmtId="0" fontId="5" fillId="0" borderId="2" xfId="1" applyFont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5" fillId="0" borderId="8" xfId="1" applyFont="1" applyFill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7" fillId="0" borderId="0" xfId="0" applyFont="1"/>
    <xf numFmtId="0" fontId="0" fillId="0" borderId="21" xfId="0" applyBorder="1"/>
    <xf numFmtId="0" fontId="0" fillId="0" borderId="14" xfId="0" applyBorder="1"/>
    <xf numFmtId="4" fontId="7" fillId="0" borderId="18" xfId="0" applyNumberFormat="1" applyFont="1" applyBorder="1"/>
    <xf numFmtId="0" fontId="8" fillId="0" borderId="0" xfId="0" applyFont="1"/>
    <xf numFmtId="0" fontId="5" fillId="0" borderId="8" xfId="1" applyFont="1" applyFill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23" xfId="0" applyBorder="1"/>
    <xf numFmtId="0" fontId="0" fillId="0" borderId="2" xfId="0" applyBorder="1"/>
    <xf numFmtId="0" fontId="5" fillId="0" borderId="24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2" xfId="0" applyBorder="1"/>
    <xf numFmtId="0" fontId="5" fillId="0" borderId="17" xfId="1" applyFont="1" applyBorder="1" applyAlignment="1">
      <alignment horizontal="center"/>
    </xf>
    <xf numFmtId="4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5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4" fontId="0" fillId="0" borderId="15" xfId="0" applyNumberFormat="1" applyBorder="1"/>
    <xf numFmtId="0" fontId="0" fillId="0" borderId="0" xfId="0" applyAlignment="1">
      <alignment horizontal="right"/>
    </xf>
    <xf numFmtId="0" fontId="12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7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1" xfId="0" applyNumberFormat="1" applyBorder="1"/>
    <xf numFmtId="4" fontId="0" fillId="0" borderId="22" xfId="0" applyNumberFormat="1" applyBorder="1"/>
    <xf numFmtId="4" fontId="0" fillId="0" borderId="38" xfId="0" applyNumberFormat="1" applyFill="1" applyBorder="1"/>
    <xf numFmtId="0" fontId="0" fillId="0" borderId="27" xfId="0" applyBorder="1"/>
    <xf numFmtId="4" fontId="7" fillId="0" borderId="43" xfId="0" applyNumberFormat="1" applyFont="1" applyBorder="1"/>
    <xf numFmtId="0" fontId="0" fillId="0" borderId="23" xfId="0" applyFill="1" applyBorder="1" applyAlignment="1">
      <alignment horizontal="right"/>
    </xf>
    <xf numFmtId="1" fontId="12" fillId="0" borderId="42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>
      <alignment horizontal="right" vertical="center"/>
    </xf>
    <xf numFmtId="0" fontId="0" fillId="0" borderId="42" xfId="0" applyBorder="1"/>
    <xf numFmtId="0" fontId="0" fillId="2" borderId="3" xfId="0" applyFill="1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0" fontId="5" fillId="0" borderId="6" xfId="1" applyFont="1" applyBorder="1" applyAlignment="1">
      <alignment horizontal="right"/>
    </xf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7" fillId="0" borderId="17" xfId="0" applyFont="1" applyBorder="1" applyAlignment="1">
      <alignment horizontal="center" wrapText="1"/>
    </xf>
    <xf numFmtId="0" fontId="0" fillId="0" borderId="45" xfId="0" applyBorder="1"/>
    <xf numFmtId="0" fontId="0" fillId="0" borderId="12" xfId="0" applyBorder="1"/>
    <xf numFmtId="4" fontId="0" fillId="0" borderId="18" xfId="0" applyNumberFormat="1" applyBorder="1"/>
    <xf numFmtId="0" fontId="0" fillId="0" borderId="46" xfId="0" applyFill="1" applyBorder="1" applyAlignment="1">
      <alignment horizontal="right"/>
    </xf>
    <xf numFmtId="49" fontId="0" fillId="0" borderId="13" xfId="0" applyNumberFormat="1" applyBorder="1"/>
    <xf numFmtId="0" fontId="7" fillId="0" borderId="17" xfId="0" applyFont="1" applyBorder="1" applyAlignment="1"/>
    <xf numFmtId="0" fontId="0" fillId="0" borderId="16" xfId="0" applyFill="1" applyBorder="1"/>
    <xf numFmtId="0" fontId="0" fillId="0" borderId="44" xfId="0" applyBorder="1"/>
    <xf numFmtId="0" fontId="0" fillId="0" borderId="32" xfId="0" applyBorder="1" applyAlignment="1">
      <alignment horizontal="right"/>
    </xf>
    <xf numFmtId="0" fontId="0" fillId="0" borderId="34" xfId="0" applyFont="1" applyBorder="1"/>
    <xf numFmtId="0" fontId="0" fillId="0" borderId="28" xfId="0" applyBorder="1"/>
    <xf numFmtId="0" fontId="5" fillId="0" borderId="3" xfId="0" applyFont="1" applyBorder="1"/>
    <xf numFmtId="4" fontId="0" fillId="0" borderId="9" xfId="0" applyNumberFormat="1" applyFill="1" applyBorder="1"/>
    <xf numFmtId="0" fontId="0" fillId="0" borderId="5" xfId="0" applyFont="1" applyBorder="1"/>
    <xf numFmtId="0" fontId="0" fillId="0" borderId="7" xfId="0" applyBorder="1"/>
    <xf numFmtId="0" fontId="5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7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5" fillId="0" borderId="5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4" fillId="0" borderId="28" xfId="1" applyFont="1" applyBorder="1" applyAlignment="1">
      <alignment horizontal="right"/>
    </xf>
    <xf numFmtId="0" fontId="0" fillId="0" borderId="23" xfId="0" applyFont="1" applyBorder="1"/>
    <xf numFmtId="0" fontId="0" fillId="0" borderId="23" xfId="0" applyBorder="1" applyAlignment="1">
      <alignment horizontal="right"/>
    </xf>
    <xf numFmtId="0" fontId="7" fillId="0" borderId="51" xfId="0" applyFont="1" applyBorder="1" applyAlignment="1">
      <alignment horizontal="center" wrapText="1"/>
    </xf>
    <xf numFmtId="0" fontId="5" fillId="0" borderId="34" xfId="0" applyFont="1" applyBorder="1"/>
    <xf numFmtId="0" fontId="12" fillId="0" borderId="17" xfId="0" applyFont="1" applyBorder="1" applyAlignment="1"/>
    <xf numFmtId="0" fontId="0" fillId="0" borderId="16" xfId="0" applyFill="1" applyBorder="1" applyAlignment="1">
      <alignment horizontal="right"/>
    </xf>
    <xf numFmtId="0" fontId="0" fillId="0" borderId="9" xfId="0" applyFont="1" applyBorder="1"/>
    <xf numFmtId="4" fontId="0" fillId="0" borderId="9" xfId="0" applyNumberFormat="1" applyBorder="1"/>
    <xf numFmtId="0" fontId="4" fillId="0" borderId="53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4" fontId="0" fillId="0" borderId="45" xfId="0" applyNumberFormat="1" applyFill="1" applyBorder="1"/>
    <xf numFmtId="0" fontId="12" fillId="0" borderId="29" xfId="0" applyFont="1" applyBorder="1" applyAlignment="1">
      <alignment horizontal="right" wrapText="1"/>
    </xf>
    <xf numFmtId="0" fontId="0" fillId="0" borderId="41" xfId="0" applyFill="1" applyBorder="1"/>
    <xf numFmtId="0" fontId="12" fillId="0" borderId="23" xfId="0" applyFont="1" applyBorder="1" applyAlignment="1">
      <alignment horizontal="right" wrapText="1"/>
    </xf>
    <xf numFmtId="0" fontId="12" fillId="0" borderId="4" xfId="0" applyFont="1" applyBorder="1" applyAlignment="1">
      <alignment horizontal="right" wrapText="1"/>
    </xf>
    <xf numFmtId="49" fontId="0" fillId="0" borderId="45" xfId="0" applyNumberFormat="1" applyBorder="1"/>
    <xf numFmtId="0" fontId="0" fillId="0" borderId="49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7" fillId="0" borderId="26" xfId="0" applyNumberFormat="1" applyFont="1" applyBorder="1"/>
    <xf numFmtId="0" fontId="12" fillId="0" borderId="18" xfId="0" applyFont="1" applyBorder="1" applyAlignment="1">
      <alignment horizontal="right" wrapText="1"/>
    </xf>
    <xf numFmtId="0" fontId="12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12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51" xfId="0" applyFill="1" applyBorder="1" applyAlignment="1">
      <alignment horizontal="right"/>
    </xf>
    <xf numFmtId="4" fontId="13" fillId="0" borderId="45" xfId="0" applyNumberFormat="1" applyFont="1" applyBorder="1"/>
    <xf numFmtId="0" fontId="4" fillId="0" borderId="26" xfId="1" applyFont="1" applyBorder="1" applyAlignment="1">
      <alignment horizontal="right"/>
    </xf>
    <xf numFmtId="0" fontId="0" fillId="0" borderId="47" xfId="0" applyBorder="1" applyAlignment="1">
      <alignment horizontal="right"/>
    </xf>
    <xf numFmtId="49" fontId="0" fillId="0" borderId="1" xfId="0" applyNumberFormat="1" applyBorder="1"/>
    <xf numFmtId="49" fontId="0" fillId="0" borderId="28" xfId="0" applyNumberFormat="1" applyBorder="1"/>
    <xf numFmtId="0" fontId="0" fillId="0" borderId="35" xfId="0" applyFont="1" applyBorder="1"/>
    <xf numFmtId="0" fontId="0" fillId="0" borderId="50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4" fillId="0" borderId="13" xfId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0" fillId="0" borderId="34" xfId="0" applyBorder="1" applyAlignment="1">
      <alignment horizontal="right"/>
    </xf>
    <xf numFmtId="4" fontId="0" fillId="0" borderId="3" xfId="0" applyNumberFormat="1" applyBorder="1"/>
    <xf numFmtId="0" fontId="0" fillId="0" borderId="53" xfId="0" applyBorder="1"/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12" fillId="0" borderId="56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0" fontId="0" fillId="0" borderId="46" xfId="0" applyBorder="1" applyAlignment="1">
      <alignment horizontal="right"/>
    </xf>
    <xf numFmtId="4" fontId="0" fillId="0" borderId="57" xfId="0" applyNumberFormat="1" applyBorder="1"/>
    <xf numFmtId="4" fontId="0" fillId="0" borderId="57" xfId="0" applyNumberFormat="1" applyFill="1" applyBorder="1"/>
    <xf numFmtId="0" fontId="0" fillId="0" borderId="13" xfId="0" applyFill="1" applyBorder="1"/>
    <xf numFmtId="0" fontId="5" fillId="0" borderId="16" xfId="1" applyFont="1" applyBorder="1" applyAlignment="1">
      <alignment horizontal="center"/>
    </xf>
    <xf numFmtId="49" fontId="0" fillId="0" borderId="53" xfId="0" applyNumberFormat="1" applyBorder="1"/>
    <xf numFmtId="0" fontId="0" fillId="0" borderId="43" xfId="0" applyFont="1" applyBorder="1"/>
    <xf numFmtId="4" fontId="13" fillId="0" borderId="18" xfId="0" applyNumberFormat="1" applyFont="1" applyBorder="1"/>
    <xf numFmtId="4" fontId="13" fillId="0" borderId="26" xfId="0" applyNumberFormat="1" applyFont="1" applyBorder="1"/>
    <xf numFmtId="4" fontId="13" fillId="0" borderId="32" xfId="0" applyNumberFormat="1" applyFont="1" applyBorder="1"/>
    <xf numFmtId="4" fontId="7" fillId="0" borderId="49" xfId="0" applyNumberFormat="1" applyFont="1" applyBorder="1"/>
    <xf numFmtId="1" fontId="12" fillId="0" borderId="54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 wrapText="1"/>
    </xf>
    <xf numFmtId="1" fontId="12" fillId="0" borderId="58" xfId="0" applyNumberFormat="1" applyFont="1" applyBorder="1" applyAlignment="1">
      <alignment horizontal="right" vertical="center"/>
    </xf>
    <xf numFmtId="14" fontId="7" fillId="0" borderId="48" xfId="0" applyNumberFormat="1" applyFont="1" applyBorder="1" applyAlignment="1">
      <alignment horizontal="center" vertical="center" wrapText="1"/>
    </xf>
    <xf numFmtId="14" fontId="7" fillId="0" borderId="30" xfId="0" applyNumberFormat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right"/>
    </xf>
    <xf numFmtId="0" fontId="4" fillId="0" borderId="27" xfId="1" applyFont="1" applyBorder="1" applyAlignment="1">
      <alignment horizontal="right"/>
    </xf>
    <xf numFmtId="0" fontId="4" fillId="0" borderId="16" xfId="1" applyFont="1" applyBorder="1" applyAlignment="1">
      <alignment horizontal="right"/>
    </xf>
    <xf numFmtId="4" fontId="0" fillId="0" borderId="19" xfId="0" applyNumberFormat="1" applyBorder="1"/>
    <xf numFmtId="0" fontId="5" fillId="0" borderId="53" xfId="1" applyFont="1" applyBorder="1" applyAlignment="1">
      <alignment horizontal="center"/>
    </xf>
    <xf numFmtId="0" fontId="5" fillId="0" borderId="20" xfId="1" applyFont="1" applyBorder="1" applyAlignment="1">
      <alignment horizontal="center" wrapText="1"/>
    </xf>
    <xf numFmtId="0" fontId="12" fillId="0" borderId="5" xfId="0" applyFont="1" applyBorder="1" applyAlignment="1">
      <alignment horizontal="left" vertical="top" wrapText="1"/>
    </xf>
    <xf numFmtId="0" fontId="0" fillId="0" borderId="32" xfId="0" applyBorder="1" applyAlignment="1">
      <alignment vertical="top"/>
    </xf>
    <xf numFmtId="0" fontId="12" fillId="0" borderId="5" xfId="0" applyFont="1" applyBorder="1" applyAlignment="1">
      <alignment horizontal="right" vertical="top" wrapText="1"/>
    </xf>
    <xf numFmtId="0" fontId="0" fillId="0" borderId="5" xfId="0" applyBorder="1" applyAlignment="1">
      <alignment vertical="top"/>
    </xf>
    <xf numFmtId="4" fontId="7" fillId="0" borderId="55" xfId="0" applyNumberFormat="1" applyFont="1" applyBorder="1"/>
    <xf numFmtId="0" fontId="12" fillId="0" borderId="2" xfId="0" applyFont="1" applyBorder="1" applyAlignment="1">
      <alignment horizontal="left" vertical="top" wrapText="1"/>
    </xf>
    <xf numFmtId="0" fontId="0" fillId="0" borderId="37" xfId="0" applyBorder="1" applyAlignment="1">
      <alignment vertical="top"/>
    </xf>
    <xf numFmtId="4" fontId="0" fillId="0" borderId="52" xfId="0" applyNumberFormat="1" applyFill="1" applyBorder="1"/>
    <xf numFmtId="0" fontId="12" fillId="0" borderId="42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5" fillId="0" borderId="2" xfId="1" applyFont="1" applyBorder="1" applyAlignment="1">
      <alignment horizontal="center" wrapText="1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5" fillId="0" borderId="55" xfId="1" applyFont="1" applyBorder="1" applyAlignment="1">
      <alignment horizontal="center"/>
    </xf>
    <xf numFmtId="0" fontId="5" fillId="0" borderId="2" xfId="1" applyFont="1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2" xfId="0" applyNumberFormat="1" applyBorder="1"/>
    <xf numFmtId="0" fontId="4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5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12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12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9" xfId="0" applyFill="1" applyBorder="1"/>
    <xf numFmtId="4" fontId="13" fillId="0" borderId="43" xfId="0" applyNumberFormat="1" applyFont="1" applyBorder="1"/>
    <xf numFmtId="4" fontId="13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14" fontId="7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7" fillId="0" borderId="0" xfId="0" applyNumberFormat="1" applyFont="1" applyBorder="1"/>
    <xf numFmtId="4" fontId="7" fillId="0" borderId="16" xfId="0" applyNumberFormat="1" applyFont="1" applyBorder="1"/>
    <xf numFmtId="0" fontId="7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4" fontId="0" fillId="0" borderId="4" xfId="0" applyNumberFormat="1" applyBorder="1"/>
    <xf numFmtId="49" fontId="0" fillId="0" borderId="34" xfId="0" applyNumberFormat="1" applyBorder="1"/>
    <xf numFmtId="49" fontId="0" fillId="0" borderId="24" xfId="0" applyNumberFormat="1" applyBorder="1" applyAlignment="1">
      <alignment vertical="center" wrapText="1"/>
    </xf>
    <xf numFmtId="0" fontId="0" fillId="0" borderId="60" xfId="0" applyBorder="1"/>
    <xf numFmtId="49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13" xfId="0" applyNumberFormat="1" applyBorder="1"/>
    <xf numFmtId="4" fontId="13" fillId="0" borderId="18" xfId="0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14" xfId="0" applyFont="1" applyBorder="1" applyAlignment="1">
      <alignment vertical="top" wrapText="1"/>
    </xf>
    <xf numFmtId="0" fontId="4" fillId="0" borderId="42" xfId="1" applyFont="1" applyBorder="1" applyAlignment="1">
      <alignment horizontal="right" vertical="top"/>
    </xf>
    <xf numFmtId="0" fontId="4" fillId="0" borderId="59" xfId="1" applyFont="1" applyBorder="1" applyAlignment="1">
      <alignment horizontal="right" vertical="top"/>
    </xf>
    <xf numFmtId="0" fontId="4" fillId="0" borderId="1" xfId="1" applyFont="1" applyBorder="1" applyAlignment="1">
      <alignment horizontal="right" vertical="top"/>
    </xf>
    <xf numFmtId="0" fontId="4" fillId="0" borderId="24" xfId="1" applyFont="1" applyBorder="1" applyAlignment="1">
      <alignment horizontal="right" vertical="top"/>
    </xf>
    <xf numFmtId="0" fontId="0" fillId="0" borderId="23" xfId="0" applyBorder="1" applyAlignment="1">
      <alignment vertical="top"/>
    </xf>
    <xf numFmtId="0" fontId="0" fillId="0" borderId="45" xfId="0" applyFont="1" applyBorder="1"/>
    <xf numFmtId="0" fontId="4" fillId="0" borderId="28" xfId="1" applyFont="1" applyBorder="1" applyAlignment="1">
      <alignment horizontal="right" vertical="top"/>
    </xf>
    <xf numFmtId="0" fontId="4" fillId="0" borderId="27" xfId="1" applyFont="1" applyBorder="1" applyAlignment="1">
      <alignment horizontal="right" vertical="top"/>
    </xf>
    <xf numFmtId="0" fontId="0" fillId="0" borderId="34" xfId="0" applyBorder="1" applyAlignment="1">
      <alignment vertical="top"/>
    </xf>
    <xf numFmtId="0" fontId="12" fillId="0" borderId="1" xfId="0" applyFont="1" applyBorder="1" applyAlignment="1">
      <alignment horizontal="right" wrapText="1"/>
    </xf>
    <xf numFmtId="0" fontId="12" fillId="0" borderId="32" xfId="0" applyFont="1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9" xfId="0" applyFill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7" fillId="0" borderId="42" xfId="0" applyFont="1" applyBorder="1" applyAlignment="1">
      <alignment horizontal="center"/>
    </xf>
    <xf numFmtId="0" fontId="12" fillId="0" borderId="37" xfId="0" applyFont="1" applyBorder="1" applyAlignment="1">
      <alignment horizontal="center" vertical="top" wrapText="1"/>
    </xf>
    <xf numFmtId="49" fontId="0" fillId="0" borderId="37" xfId="0" applyNumberFormat="1" applyBorder="1" applyAlignment="1">
      <alignment horizontal="center" vertical="top" wrapText="1"/>
    </xf>
    <xf numFmtId="0" fontId="7" fillId="0" borderId="37" xfId="0" applyFont="1" applyBorder="1" applyAlignment="1">
      <alignment horizontal="center"/>
    </xf>
    <xf numFmtId="0" fontId="0" fillId="0" borderId="37" xfId="0" applyFill="1" applyBorder="1" applyAlignment="1">
      <alignment vertical="top"/>
    </xf>
    <xf numFmtId="0" fontId="0" fillId="0" borderId="37" xfId="0" applyFill="1" applyBorder="1" applyAlignment="1">
      <alignment horizontal="right" vertical="top"/>
    </xf>
    <xf numFmtId="4" fontId="0" fillId="0" borderId="38" xfId="0" applyNumberFormat="1" applyBorder="1" applyAlignment="1">
      <alignment vertical="top"/>
    </xf>
    <xf numFmtId="4" fontId="0" fillId="0" borderId="5" xfId="0" applyNumberFormat="1" applyFill="1" applyBorder="1" applyAlignment="1">
      <alignment vertical="top"/>
    </xf>
    <xf numFmtId="14" fontId="7" fillId="0" borderId="17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vertical="top"/>
    </xf>
    <xf numFmtId="0" fontId="0" fillId="0" borderId="30" xfId="0" applyBorder="1" applyAlignment="1">
      <alignment horizontal="right" vertical="top"/>
    </xf>
    <xf numFmtId="0" fontId="0" fillId="0" borderId="31" xfId="0" applyBorder="1" applyAlignment="1">
      <alignment vertical="top"/>
    </xf>
    <xf numFmtId="14" fontId="0" fillId="0" borderId="36" xfId="0" applyNumberFormat="1" applyBorder="1" applyAlignment="1">
      <alignment wrapText="1"/>
    </xf>
    <xf numFmtId="4" fontId="0" fillId="0" borderId="59" xfId="0" applyNumberFormat="1" applyBorder="1" applyAlignment="1">
      <alignment horizontal="right"/>
    </xf>
    <xf numFmtId="14" fontId="7" fillId="0" borderId="1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14" fontId="7" fillId="0" borderId="12" xfId="0" applyNumberFormat="1" applyFont="1" applyBorder="1" applyAlignment="1">
      <alignment horizontal="center" vertical="top" wrapText="1"/>
    </xf>
    <xf numFmtId="14" fontId="7" fillId="0" borderId="30" xfId="0" applyNumberFormat="1" applyFont="1" applyBorder="1" applyAlignment="1">
      <alignment horizontal="center" vertical="top" wrapText="1"/>
    </xf>
    <xf numFmtId="0" fontId="0" fillId="0" borderId="28" xfId="0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right" vertical="top" wrapText="1"/>
    </xf>
    <xf numFmtId="0" fontId="0" fillId="0" borderId="5" xfId="0" applyBorder="1" applyAlignment="1">
      <alignment vertical="top"/>
    </xf>
    <xf numFmtId="4" fontId="13" fillId="0" borderId="15" xfId="0" applyNumberFormat="1" applyFont="1" applyBorder="1"/>
    <xf numFmtId="4" fontId="7" fillId="0" borderId="38" xfId="0" applyNumberFormat="1" applyFont="1" applyBorder="1"/>
    <xf numFmtId="0" fontId="12" fillId="0" borderId="17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5" xfId="0" applyNumberFormat="1" applyBorder="1" applyAlignment="1">
      <alignment vertical="top"/>
    </xf>
    <xf numFmtId="0" fontId="7" fillId="0" borderId="0" xfId="0" applyFont="1" applyBorder="1"/>
    <xf numFmtId="0" fontId="5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right"/>
    </xf>
    <xf numFmtId="0" fontId="12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7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12" fillId="0" borderId="0" xfId="0" applyFont="1" applyBorder="1" applyAlignment="1"/>
    <xf numFmtId="4" fontId="13" fillId="0" borderId="25" xfId="0" applyNumberFormat="1" applyFont="1" applyBorder="1"/>
    <xf numFmtId="0" fontId="0" fillId="0" borderId="2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13" fillId="0" borderId="28" xfId="0" applyFont="1" applyBorder="1" applyAlignment="1">
      <alignment horizontal="center" wrapText="1"/>
    </xf>
    <xf numFmtId="0" fontId="0" fillId="0" borderId="3" xfId="0" applyFill="1" applyBorder="1" applyAlignment="1">
      <alignment vertical="top"/>
    </xf>
    <xf numFmtId="0" fontId="15" fillId="0" borderId="37" xfId="0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0" fillId="0" borderId="12" xfId="0" applyBorder="1" applyAlignment="1"/>
    <xf numFmtId="0" fontId="0" fillId="0" borderId="9" xfId="0" applyBorder="1" applyAlignment="1"/>
    <xf numFmtId="0" fontId="15" fillId="0" borderId="3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0" fontId="13" fillId="0" borderId="26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7" xfId="0" applyBorder="1" applyAlignment="1">
      <alignment vertical="top" wrapText="1"/>
    </xf>
    <xf numFmtId="0" fontId="15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/>
    <xf numFmtId="0" fontId="0" fillId="0" borderId="3" xfId="0" applyBorder="1" applyAlignment="1">
      <alignment horizontal="right"/>
    </xf>
    <xf numFmtId="0" fontId="15" fillId="0" borderId="3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3" fillId="0" borderId="25" xfId="0" applyFont="1" applyBorder="1" applyAlignment="1">
      <alignment horizontal="center" vertical="center"/>
    </xf>
    <xf numFmtId="49" fontId="0" fillId="0" borderId="53" xfId="0" applyNumberFormat="1" applyFill="1" applyBorder="1"/>
    <xf numFmtId="0" fontId="7" fillId="0" borderId="14" xfId="0" applyFont="1" applyBorder="1" applyAlignment="1">
      <alignment horizontal="center" wrapText="1"/>
    </xf>
    <xf numFmtId="0" fontId="0" fillId="0" borderId="5" xfId="0" applyBorder="1" applyAlignment="1"/>
    <xf numFmtId="0" fontId="15" fillId="0" borderId="25" xfId="0" applyFont="1" applyBorder="1" applyAlignment="1">
      <alignment vertical="top"/>
    </xf>
    <xf numFmtId="0" fontId="0" fillId="0" borderId="25" xfId="0" applyBorder="1"/>
    <xf numFmtId="0" fontId="15" fillId="0" borderId="55" xfId="0" applyFont="1" applyBorder="1" applyAlignment="1">
      <alignment vertical="top"/>
    </xf>
    <xf numFmtId="0" fontId="0" fillId="0" borderId="55" xfId="0" applyBorder="1"/>
    <xf numFmtId="0" fontId="0" fillId="0" borderId="5" xfId="0" applyBorder="1" applyAlignment="1">
      <alignment vertical="top"/>
    </xf>
    <xf numFmtId="0" fontId="7" fillId="0" borderId="0" xfId="0" applyFont="1" applyBorder="1" applyAlignment="1">
      <alignment horizontal="center" wrapText="1"/>
    </xf>
    <xf numFmtId="0" fontId="0" fillId="0" borderId="9" xfId="0" applyBorder="1" applyAlignment="1">
      <alignment vertical="top"/>
    </xf>
    <xf numFmtId="4" fontId="0" fillId="0" borderId="20" xfId="0" applyNumberFormat="1" applyBorder="1"/>
    <xf numFmtId="0" fontId="4" fillId="0" borderId="0" xfId="1" applyFont="1" applyBorder="1" applyAlignment="1">
      <alignment horizontal="right" vertical="top"/>
    </xf>
    <xf numFmtId="0" fontId="4" fillId="0" borderId="14" xfId="1" applyFont="1" applyBorder="1" applyAlignment="1">
      <alignment horizontal="right" vertical="top"/>
    </xf>
    <xf numFmtId="0" fontId="0" fillId="0" borderId="12" xfId="0" applyFill="1" applyBorder="1" applyAlignment="1">
      <alignment vertical="top" wrapText="1"/>
    </xf>
    <xf numFmtId="0" fontId="0" fillId="0" borderId="4" xfId="0" applyFill="1" applyBorder="1"/>
    <xf numFmtId="0" fontId="0" fillId="0" borderId="26" xfId="0" applyBorder="1" applyAlignment="1">
      <alignment horizontal="right" vertical="top"/>
    </xf>
    <xf numFmtId="4" fontId="0" fillId="0" borderId="39" xfId="0" applyNumberFormat="1" applyBorder="1"/>
    <xf numFmtId="0" fontId="0" fillId="0" borderId="39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7" fillId="0" borderId="5" xfId="0" applyFont="1" applyBorder="1" applyAlignment="1">
      <alignment horizontal="center" vertical="top" wrapText="1"/>
    </xf>
    <xf numFmtId="4" fontId="0" fillId="0" borderId="13" xfId="0" applyNumberFormat="1" applyFill="1" applyBorder="1"/>
    <xf numFmtId="0" fontId="0" fillId="0" borderId="43" xfId="0" applyBorder="1"/>
    <xf numFmtId="4" fontId="0" fillId="0" borderId="45" xfId="0" applyNumberFormat="1" applyBorder="1"/>
    <xf numFmtId="0" fontId="12" fillId="0" borderId="17" xfId="0" applyFont="1" applyBorder="1" applyAlignment="1">
      <alignment horizontal="right" wrapText="1"/>
    </xf>
    <xf numFmtId="0" fontId="5" fillId="0" borderId="25" xfId="1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0" fillId="0" borderId="24" xfId="0" applyFill="1" applyBorder="1" applyAlignment="1">
      <alignment vertical="top"/>
    </xf>
    <xf numFmtId="4" fontId="0" fillId="0" borderId="19" xfId="0" applyNumberFormat="1" applyBorder="1" applyAlignment="1">
      <alignment vertical="top"/>
    </xf>
    <xf numFmtId="0" fontId="0" fillId="0" borderId="35" xfId="0" applyBorder="1"/>
    <xf numFmtId="49" fontId="0" fillId="0" borderId="3" xfId="0" applyNumberFormat="1" applyFill="1" applyBorder="1"/>
    <xf numFmtId="0" fontId="0" fillId="0" borderId="34" xfId="0" applyBorder="1" applyAlignment="1">
      <alignment vertical="top"/>
    </xf>
    <xf numFmtId="0" fontId="0" fillId="0" borderId="5" xfId="0" applyFont="1" applyBorder="1" applyAlignment="1">
      <alignment horizontal="center"/>
    </xf>
    <xf numFmtId="0" fontId="0" fillId="0" borderId="5" xfId="0" applyFill="1" applyBorder="1" applyAlignment="1">
      <alignment horizontal="right" vertical="top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/>
    <xf numFmtId="0" fontId="15" fillId="0" borderId="3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0" fillId="0" borderId="30" xfId="0" applyBorder="1" applyAlignment="1"/>
    <xf numFmtId="0" fontId="0" fillId="0" borderId="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" xfId="0" applyBorder="1" applyAlignment="1">
      <alignment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" xfId="0" applyBorder="1" applyAlignment="1"/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6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0" fillId="0" borderId="0" xfId="0" applyNumberFormat="1" applyBorder="1" applyAlignment="1">
      <alignment vertical="center" wrapText="1"/>
    </xf>
    <xf numFmtId="1" fontId="13" fillId="0" borderId="53" xfId="0" applyNumberFormat="1" applyFont="1" applyBorder="1" applyAlignment="1">
      <alignment horizontal="center" wrapText="1"/>
    </xf>
    <xf numFmtId="0" fontId="0" fillId="0" borderId="13" xfId="0" applyBorder="1" applyAlignment="1"/>
    <xf numFmtId="0" fontId="0" fillId="0" borderId="12" xfId="0" applyFill="1" applyBorder="1" applyAlignment="1">
      <alignment horizontal="right" vertical="top"/>
    </xf>
    <xf numFmtId="4" fontId="0" fillId="0" borderId="12" xfId="0" applyNumberFormat="1" applyFill="1" applyBorder="1" applyAlignment="1">
      <alignment vertical="top"/>
    </xf>
    <xf numFmtId="4" fontId="0" fillId="0" borderId="12" xfId="0" applyNumberFormat="1" applyFill="1" applyBorder="1"/>
    <xf numFmtId="49" fontId="0" fillId="0" borderId="50" xfId="0" applyNumberFormat="1" applyBorder="1"/>
    <xf numFmtId="49" fontId="0" fillId="0" borderId="28" xfId="0" applyNumberFormat="1" applyFill="1" applyBorder="1"/>
    <xf numFmtId="49" fontId="0" fillId="0" borderId="2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2" xfId="0" applyFont="1" applyBorder="1" applyAlignment="1">
      <alignment horizontal="right"/>
    </xf>
    <xf numFmtId="49" fontId="0" fillId="0" borderId="50" xfId="0" applyNumberFormat="1" applyFont="1" applyFill="1" applyBorder="1" applyAlignment="1">
      <alignment vertical="top" wrapText="1"/>
    </xf>
    <xf numFmtId="0" fontId="12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0" fontId="12" fillId="0" borderId="5" xfId="0" applyFont="1" applyBorder="1" applyAlignment="1">
      <alignment horizontal="right" wrapText="1"/>
    </xf>
    <xf numFmtId="0" fontId="12" fillId="0" borderId="5" xfId="0" applyFont="1" applyBorder="1" applyAlignment="1">
      <alignment horizontal="center" wrapText="1"/>
    </xf>
    <xf numFmtId="4" fontId="0" fillId="0" borderId="9" xfId="0" applyNumberFormat="1" applyFill="1" applyBorder="1" applyAlignment="1">
      <alignment vertical="top"/>
    </xf>
    <xf numFmtId="0" fontId="3" fillId="0" borderId="32" xfId="0" applyFont="1" applyBorder="1" applyAlignment="1">
      <alignment horizontal="center" vertical="top" wrapText="1"/>
    </xf>
    <xf numFmtId="4" fontId="0" fillId="0" borderId="2" xfId="0" applyNumberFormat="1" applyFill="1" applyBorder="1" applyAlignment="1">
      <alignment vertical="top"/>
    </xf>
    <xf numFmtId="0" fontId="7" fillId="0" borderId="37" xfId="0" applyFont="1" applyBorder="1" applyAlignment="1">
      <alignment wrapText="1"/>
    </xf>
    <xf numFmtId="0" fontId="0" fillId="0" borderId="41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5" xfId="0" applyFill="1" applyBorder="1" applyAlignment="1">
      <alignment vertical="top"/>
    </xf>
    <xf numFmtId="0" fontId="5" fillId="0" borderId="2" xfId="1" applyFont="1" applyBorder="1" applyAlignment="1">
      <alignment horizontal="center" wrapText="1"/>
    </xf>
    <xf numFmtId="49" fontId="0" fillId="0" borderId="2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5" fillId="0" borderId="4" xfId="1" applyFont="1" applyBorder="1" applyAlignment="1">
      <alignment horizontal="center"/>
    </xf>
    <xf numFmtId="0" fontId="0" fillId="0" borderId="30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37" xfId="0" applyBorder="1" applyAlignment="1">
      <alignment vertical="top" wrapText="1"/>
    </xf>
    <xf numFmtId="49" fontId="0" fillId="0" borderId="33" xfId="0" applyNumberFormat="1" applyBorder="1"/>
    <xf numFmtId="0" fontId="7" fillId="0" borderId="53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49" fontId="0" fillId="0" borderId="5" xfId="0" applyNumberFormat="1" applyBorder="1" applyAlignment="1">
      <alignment wrapText="1"/>
    </xf>
    <xf numFmtId="0" fontId="7" fillId="0" borderId="5" xfId="0" applyFont="1" applyBorder="1" applyAlignment="1">
      <alignment horizontal="center"/>
    </xf>
    <xf numFmtId="0" fontId="4" fillId="0" borderId="24" xfId="1" applyFont="1" applyBorder="1" applyAlignment="1">
      <alignment horizontal="center" wrapText="1"/>
    </xf>
    <xf numFmtId="0" fontId="0" fillId="0" borderId="14" xfId="0" applyBorder="1" applyAlignment="1"/>
    <xf numFmtId="0" fontId="0" fillId="0" borderId="12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5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3" xfId="0" applyBorder="1" applyAlignment="1">
      <alignment vertical="top"/>
    </xf>
    <xf numFmtId="14" fontId="7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right"/>
    </xf>
    <xf numFmtId="0" fontId="16" fillId="0" borderId="42" xfId="1" applyFont="1" applyBorder="1" applyAlignment="1">
      <alignment horizontal="center" vertical="top"/>
    </xf>
    <xf numFmtId="0" fontId="4" fillId="0" borderId="37" xfId="1" applyFont="1" applyBorder="1" applyAlignment="1">
      <alignment horizontal="center" vertical="top"/>
    </xf>
    <xf numFmtId="49" fontId="0" fillId="0" borderId="59" xfId="0" applyNumberFormat="1" applyFont="1" applyFill="1" applyBorder="1" applyAlignment="1">
      <alignment vertical="top" wrapText="1"/>
    </xf>
    <xf numFmtId="0" fontId="0" fillId="0" borderId="37" xfId="0" applyBorder="1" applyAlignment="1">
      <alignment horizontal="right" vertical="top"/>
    </xf>
    <xf numFmtId="0" fontId="0" fillId="0" borderId="5" xfId="0" applyFont="1" applyFill="1" applyBorder="1" applyAlignment="1">
      <alignment vertical="top" wrapText="1"/>
    </xf>
    <xf numFmtId="0" fontId="0" fillId="0" borderId="2" xfId="0" applyFont="1" applyBorder="1"/>
    <xf numFmtId="0" fontId="13" fillId="0" borderId="42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 wrapText="1"/>
    </xf>
    <xf numFmtId="0" fontId="0" fillId="0" borderId="59" xfId="0" applyBorder="1" applyAlignment="1">
      <alignment horizontal="left" wrapText="1"/>
    </xf>
    <xf numFmtId="4" fontId="13" fillId="0" borderId="33" xfId="0" applyNumberFormat="1" applyFont="1" applyBorder="1"/>
    <xf numFmtId="4" fontId="0" fillId="0" borderId="33" xfId="0" applyNumberFormat="1" applyBorder="1" applyAlignment="1">
      <alignment horizontal="right"/>
    </xf>
    <xf numFmtId="4" fontId="0" fillId="0" borderId="35" xfId="0" applyNumberFormat="1" applyBorder="1" applyAlignment="1">
      <alignment horizontal="right"/>
    </xf>
    <xf numFmtId="14" fontId="7" fillId="0" borderId="5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vertical="top"/>
    </xf>
    <xf numFmtId="4" fontId="7" fillId="0" borderId="5" xfId="0" applyNumberFormat="1" applyFont="1" applyBorder="1"/>
    <xf numFmtId="0" fontId="5" fillId="0" borderId="9" xfId="0" applyFont="1" applyBorder="1"/>
    <xf numFmtId="0" fontId="0" fillId="0" borderId="59" xfId="0" applyBorder="1" applyAlignment="1"/>
    <xf numFmtId="0" fontId="0" fillId="0" borderId="21" xfId="0" applyBorder="1" applyAlignment="1"/>
    <xf numFmtId="4" fontId="7" fillId="0" borderId="38" xfId="0" applyNumberFormat="1" applyFont="1" applyFill="1" applyBorder="1"/>
    <xf numFmtId="49" fontId="20" fillId="0" borderId="16" xfId="0" applyNumberFormat="1" applyFont="1" applyBorder="1" applyAlignment="1">
      <alignment horizontal="center"/>
    </xf>
    <xf numFmtId="0" fontId="7" fillId="0" borderId="14" xfId="0" applyFont="1" applyBorder="1" applyAlignment="1"/>
    <xf numFmtId="49" fontId="0" fillId="0" borderId="16" xfId="0" applyNumberFormat="1" applyBorder="1" applyAlignment="1">
      <alignment horizontal="center"/>
    </xf>
    <xf numFmtId="0" fontId="0" fillId="0" borderId="13" xfId="0" applyFill="1" applyBorder="1" applyAlignment="1">
      <alignment horizontal="left" vertical="center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14" xfId="0" applyFont="1" applyBorder="1" applyAlignment="1">
      <alignment wrapText="1"/>
    </xf>
    <xf numFmtId="0" fontId="0" fillId="0" borderId="5" xfId="0" applyBorder="1" applyAlignment="1">
      <alignment vertical="top"/>
    </xf>
    <xf numFmtId="0" fontId="0" fillId="0" borderId="2" xfId="0" applyFill="1" applyBorder="1" applyAlignment="1">
      <alignment vertical="top"/>
    </xf>
    <xf numFmtId="0" fontId="12" fillId="0" borderId="13" xfId="0" applyFont="1" applyBorder="1" applyAlignment="1">
      <alignment horizontal="right" vertical="top"/>
    </xf>
    <xf numFmtId="49" fontId="0" fillId="0" borderId="2" xfId="0" applyNumberFormat="1" applyBorder="1" applyAlignment="1">
      <alignment vertical="top" wrapText="1"/>
    </xf>
    <xf numFmtId="0" fontId="0" fillId="0" borderId="2" xfId="0" applyFont="1" applyBorder="1" applyAlignment="1">
      <alignment horizontal="center" vertical="top"/>
    </xf>
    <xf numFmtId="0" fontId="0" fillId="0" borderId="25" xfId="0" applyBorder="1" applyAlignment="1">
      <alignment horizontal="right" vertical="top"/>
    </xf>
    <xf numFmtId="0" fontId="0" fillId="0" borderId="24" xfId="0" applyBorder="1"/>
    <xf numFmtId="0" fontId="0" fillId="0" borderId="45" xfId="0" applyFill="1" applyBorder="1"/>
    <xf numFmtId="0" fontId="7" fillId="0" borderId="6" xfId="0" applyFont="1" applyBorder="1" applyAlignment="1"/>
    <xf numFmtId="0" fontId="0" fillId="0" borderId="5" xfId="0" applyFont="1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0" fillId="0" borderId="3" xfId="0" applyFont="1" applyBorder="1" applyAlignment="1">
      <alignment horizontal="right"/>
    </xf>
    <xf numFmtId="14" fontId="7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5" fillId="0" borderId="26" xfId="0" applyNumberFormat="1" applyFont="1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13" fillId="0" borderId="26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2" fillId="0" borderId="28" xfId="0" applyFont="1" applyBorder="1" applyAlignment="1">
      <alignment horizontal="right" wrapText="1"/>
    </xf>
    <xf numFmtId="0" fontId="0" fillId="0" borderId="3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0" fillId="0" borderId="33" xfId="0" applyFill="1" applyBorder="1"/>
    <xf numFmtId="0" fontId="0" fillId="0" borderId="7" xfId="0" applyFill="1" applyBorder="1" applyAlignment="1">
      <alignment horizontal="right" vertical="top"/>
    </xf>
    <xf numFmtId="4" fontId="7" fillId="0" borderId="26" xfId="0" applyNumberFormat="1" applyFont="1" applyFill="1" applyBorder="1"/>
    <xf numFmtId="4" fontId="0" fillId="0" borderId="25" xfId="0" applyNumberFormat="1" applyFill="1" applyBorder="1" applyAlignment="1">
      <alignment vertical="top"/>
    </xf>
    <xf numFmtId="0" fontId="1" fillId="0" borderId="9" xfId="0" applyFont="1" applyBorder="1" applyAlignment="1">
      <alignment wrapText="1"/>
    </xf>
    <xf numFmtId="0" fontId="12" fillId="0" borderId="53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0" fillId="0" borderId="5" xfId="0" applyFill="1" applyBorder="1" applyAlignment="1">
      <alignment vertical="top" wrapText="1"/>
    </xf>
    <xf numFmtId="0" fontId="0" fillId="0" borderId="2" xfId="0" applyFill="1" applyBorder="1" applyAlignment="1">
      <alignment horizontal="right"/>
    </xf>
    <xf numFmtId="0" fontId="0" fillId="0" borderId="25" xfId="0" applyBorder="1" applyAlignment="1"/>
    <xf numFmtId="0" fontId="0" fillId="0" borderId="25" xfId="0" applyBorder="1" applyAlignment="1">
      <alignment horizontal="right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15" fillId="0" borderId="3" xfId="0" applyFont="1" applyBorder="1" applyAlignment="1">
      <alignment vertical="top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Fill="1" applyBorder="1"/>
    <xf numFmtId="4" fontId="0" fillId="0" borderId="2" xfId="0" applyNumberFormat="1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2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3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4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" xfId="0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/>
    <xf numFmtId="0" fontId="12" fillId="0" borderId="10" xfId="0" applyFont="1" applyBorder="1" applyAlignment="1">
      <alignment horizontal="right" vertical="top" wrapText="1"/>
    </xf>
    <xf numFmtId="0" fontId="0" fillId="0" borderId="17" xfId="0" applyBorder="1" applyAlignment="1">
      <alignment vertical="top" wrapText="1"/>
    </xf>
    <xf numFmtId="49" fontId="0" fillId="0" borderId="24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5" xfId="0" applyBorder="1" applyAlignment="1"/>
    <xf numFmtId="0" fontId="0" fillId="0" borderId="45" xfId="0" applyBorder="1" applyAlignment="1">
      <alignment horizontal="right" vertical="top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2" fillId="0" borderId="1" xfId="0" applyFont="1" applyBorder="1" applyAlignment="1">
      <alignment horizontal="right" vertical="top" wrapText="1"/>
    </xf>
    <xf numFmtId="0" fontId="0" fillId="0" borderId="53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2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0" borderId="17" xfId="0" applyFont="1" applyBorder="1" applyAlignment="1">
      <alignment horizontal="center" wrapText="1"/>
    </xf>
    <xf numFmtId="0" fontId="0" fillId="0" borderId="0" xfId="0" applyBorder="1" applyAlignment="1"/>
    <xf numFmtId="0" fontId="0" fillId="0" borderId="43" xfId="0" applyBorder="1" applyAlignment="1"/>
    <xf numFmtId="0" fontId="12" fillId="0" borderId="12" xfId="0" applyFont="1" applyBorder="1" applyAlignment="1">
      <alignment horizontal="center" wrapText="1"/>
    </xf>
    <xf numFmtId="0" fontId="0" fillId="0" borderId="30" xfId="0" applyBorder="1" applyAlignment="1"/>
    <xf numFmtId="4" fontId="0" fillId="0" borderId="8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7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49" fontId="15" fillId="0" borderId="2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2" fillId="0" borderId="1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0" fontId="12" fillId="0" borderId="26" xfId="0" applyFont="1" applyBorder="1" applyAlignment="1">
      <alignment horizontal="right" vertical="top"/>
    </xf>
    <xf numFmtId="0" fontId="0" fillId="0" borderId="55" xfId="0" applyBorder="1" applyAlignment="1">
      <alignment horizontal="right" vertical="top"/>
    </xf>
    <xf numFmtId="0" fontId="12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2" fillId="0" borderId="55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12" fillId="0" borderId="26" xfId="0" applyFont="1" applyBorder="1" applyAlignment="1">
      <alignment horizontal="right" vertical="top" wrapText="1"/>
    </xf>
    <xf numFmtId="0" fontId="0" fillId="0" borderId="14" xfId="0" applyBorder="1" applyAlignment="1"/>
    <xf numFmtId="0" fontId="0" fillId="0" borderId="15" xfId="0" applyBorder="1" applyAlignment="1"/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28" xfId="0" applyBorder="1" applyAlignment="1">
      <alignment vertical="top"/>
    </xf>
    <xf numFmtId="0" fontId="12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horizontal="right" vertical="top"/>
    </xf>
    <xf numFmtId="0" fontId="0" fillId="0" borderId="5" xfId="0" applyFill="1" applyBorder="1" applyAlignment="1">
      <alignment vertical="top"/>
    </xf>
    <xf numFmtId="0" fontId="7" fillId="0" borderId="32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0" fillId="0" borderId="55" xfId="0" applyBorder="1" applyAlignment="1">
      <alignment vertical="top"/>
    </xf>
    <xf numFmtId="0" fontId="0" fillId="0" borderId="25" xfId="0" applyBorder="1" applyAlignment="1">
      <alignment vertical="top"/>
    </xf>
    <xf numFmtId="4" fontId="0" fillId="0" borderId="24" xfId="0" applyNumberFormat="1" applyBorder="1" applyAlignment="1">
      <alignment vertical="top"/>
    </xf>
    <xf numFmtId="4" fontId="0" fillId="0" borderId="27" xfId="0" applyNumberFormat="1" applyBorder="1" applyAlignment="1">
      <alignment vertical="top"/>
    </xf>
    <xf numFmtId="0" fontId="0" fillId="0" borderId="2" xfId="0" applyBorder="1" applyAlignment="1">
      <alignment vertical="top" wrapText="1"/>
    </xf>
    <xf numFmtId="0" fontId="15" fillId="0" borderId="2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49" fontId="15" fillId="0" borderId="26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49" fontId="15" fillId="0" borderId="55" xfId="0" applyNumberFormat="1" applyFont="1" applyBorder="1" applyAlignment="1">
      <alignment vertical="top" wrapText="1"/>
    </xf>
    <xf numFmtId="49" fontId="15" fillId="0" borderId="5" xfId="0" applyNumberFormat="1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4" fontId="0" fillId="0" borderId="8" xfId="0" applyNumberFormat="1" applyFill="1" applyBorder="1" applyAlignment="1">
      <alignment vertical="top"/>
    </xf>
    <xf numFmtId="0" fontId="0" fillId="0" borderId="55" xfId="0" applyFill="1" applyBorder="1" applyAlignment="1">
      <alignment vertical="top"/>
    </xf>
    <xf numFmtId="0" fontId="1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25" xfId="0" applyBorder="1" applyAlignment="1"/>
    <xf numFmtId="14" fontId="7" fillId="0" borderId="17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4" fontId="7" fillId="0" borderId="43" xfId="0" applyNumberFormat="1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4" fontId="0" fillId="0" borderId="8" xfId="0" applyNumberForma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0" fillId="0" borderId="55" xfId="0" applyFill="1" applyBorder="1" applyAlignment="1">
      <alignment horizontal="right" vertical="top"/>
    </xf>
    <xf numFmtId="0" fontId="7" fillId="0" borderId="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14" fontId="7" fillId="0" borderId="34" xfId="0" applyNumberFormat="1" applyFont="1" applyBorder="1" applyAlignment="1">
      <alignment horizontal="center" vertical="center"/>
    </xf>
    <xf numFmtId="14" fontId="7" fillId="0" borderId="35" xfId="0" applyNumberFormat="1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13" fillId="0" borderId="1" xfId="0" applyFont="1" applyBorder="1" applyAlignment="1">
      <alignment horizontal="center" wrapText="1"/>
    </xf>
    <xf numFmtId="0" fontId="13" fillId="0" borderId="53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/>
    </xf>
    <xf numFmtId="0" fontId="13" fillId="0" borderId="53" xfId="0" applyFont="1" applyBorder="1" applyAlignment="1">
      <alignment horizontal="center" vertical="top"/>
    </xf>
    <xf numFmtId="1" fontId="13" fillId="0" borderId="1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5" fillId="0" borderId="23" xfId="0" applyNumberFormat="1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4" fontId="0" fillId="0" borderId="55" xfId="0" applyNumberFormat="1" applyFill="1" applyBorder="1" applyAlignment="1">
      <alignment vertical="top"/>
    </xf>
    <xf numFmtId="1" fontId="12" fillId="0" borderId="1" xfId="0" applyNumberFormat="1" applyFont="1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49" fontId="0" fillId="0" borderId="23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13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12" fillId="0" borderId="1" xfId="0" applyNumberFormat="1" applyFont="1" applyBorder="1" applyAlignment="1">
      <alignment horizontal="right" vertical="center"/>
    </xf>
    <xf numFmtId="0" fontId="0" fillId="0" borderId="53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1" fontId="12" fillId="0" borderId="54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Fill="1" applyBorder="1" applyAlignment="1"/>
    <xf numFmtId="14" fontId="7" fillId="0" borderId="17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43" xfId="0" applyNumberFormat="1" applyFont="1" applyBorder="1" applyAlignment="1">
      <alignment horizontal="center" vertical="center"/>
    </xf>
    <xf numFmtId="0" fontId="7" fillId="0" borderId="34" xfId="0" applyFont="1" applyFill="1" applyBorder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0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13" fillId="0" borderId="28" xfId="0" applyFont="1" applyBorder="1" applyAlignment="1">
      <alignment horizontal="center" wrapText="1"/>
    </xf>
    <xf numFmtId="49" fontId="15" fillId="0" borderId="1" xfId="0" applyNumberFormat="1" applyFont="1" applyBorder="1" applyAlignment="1">
      <alignment vertical="top" wrapText="1"/>
    </xf>
    <xf numFmtId="0" fontId="15" fillId="0" borderId="28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6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1" fontId="12" fillId="0" borderId="53" xfId="0" applyNumberFormat="1" applyFont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vertical="top" wrapText="1"/>
    </xf>
    <xf numFmtId="1" fontId="7" fillId="0" borderId="26" xfId="0" applyNumberFormat="1" applyFont="1" applyBorder="1" applyAlignment="1">
      <alignment horizontal="center" vertical="top" wrapText="1"/>
    </xf>
    <xf numFmtId="1" fontId="0" fillId="0" borderId="25" xfId="0" applyNumberFormat="1" applyBorder="1" applyAlignment="1">
      <alignment horizontal="center" vertical="top" wrapText="1"/>
    </xf>
    <xf numFmtId="0" fontId="15" fillId="0" borderId="3" xfId="0" applyFont="1" applyBorder="1" applyAlignment="1">
      <alignment vertical="top"/>
    </xf>
    <xf numFmtId="0" fontId="0" fillId="0" borderId="8" xfId="0" applyFill="1" applyBorder="1" applyAlignment="1">
      <alignment horizontal="right" vertical="top"/>
    </xf>
    <xf numFmtId="1" fontId="12" fillId="0" borderId="53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center" vertical="top" wrapText="1"/>
    </xf>
    <xf numFmtId="0" fontId="5" fillId="0" borderId="2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15" xfId="1" applyFont="1" applyBorder="1" applyAlignment="1">
      <alignment horizontal="center" wrapText="1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34" xfId="0" applyNumberFormat="1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6" fillId="0" borderId="53" xfId="1" applyFont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9" fillId="0" borderId="34" xfId="0" applyFont="1" applyFill="1" applyBorder="1" applyAlignment="1">
      <alignment horizontal="right"/>
    </xf>
    <xf numFmtId="0" fontId="0" fillId="0" borderId="2" xfId="0" applyFont="1" applyBorder="1" applyAlignment="1">
      <alignment horizontal="right" vertical="top"/>
    </xf>
    <xf numFmtId="0" fontId="13" fillId="0" borderId="28" xfId="0" applyFont="1" applyBorder="1" applyAlignment="1">
      <alignment horizontal="center" vertical="top"/>
    </xf>
    <xf numFmtId="14" fontId="7" fillId="0" borderId="10" xfId="0" applyNumberFormat="1" applyFont="1" applyBorder="1" applyAlignment="1">
      <alignment horizontal="center" vertical="center"/>
    </xf>
    <xf numFmtId="14" fontId="7" fillId="0" borderId="32" xfId="0" applyNumberFormat="1" applyFont="1" applyBorder="1" applyAlignment="1">
      <alignment horizontal="center" vertical="center"/>
    </xf>
    <xf numFmtId="14" fontId="7" fillId="0" borderId="33" xfId="0" applyNumberFormat="1" applyFont="1" applyBorder="1" applyAlignment="1">
      <alignment horizontal="center" vertical="center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wrapText="1"/>
    </xf>
    <xf numFmtId="49" fontId="0" fillId="0" borderId="4" xfId="0" applyNumberFormat="1" applyBorder="1" applyAlignment="1">
      <alignment vertical="top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" xfId="0" applyFont="1" applyBorder="1" applyAlignment="1">
      <alignment horizontal="right" vertical="top" wrapText="1"/>
    </xf>
    <xf numFmtId="0" fontId="0" fillId="0" borderId="53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78"/>
  <sheetViews>
    <sheetView topLeftCell="I1" zoomScaleNormal="100" workbookViewId="0">
      <selection activeCell="V34" sqref="V34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5.5703125" customWidth="1"/>
    <col min="11" max="11" width="16.7109375" customWidth="1"/>
    <col min="12" max="12" width="18" hidden="1" customWidth="1"/>
    <col min="13" max="13" width="18" customWidth="1"/>
    <col min="14" max="14" width="15.5703125" customWidth="1"/>
    <col min="15" max="15" width="11.28515625" customWidth="1"/>
    <col min="16" max="16" width="20.5703125" customWidth="1"/>
    <col min="17" max="17" width="14.7109375" customWidth="1"/>
  </cols>
  <sheetData>
    <row r="3" spans="1:17" ht="19.5" x14ac:dyDescent="0.4">
      <c r="C3" s="2" t="s">
        <v>64</v>
      </c>
      <c r="K3" s="2" t="s">
        <v>382</v>
      </c>
    </row>
    <row r="7" spans="1:17" ht="15.75" thickBot="1" x14ac:dyDescent="0.3"/>
    <row r="8" spans="1:17" ht="26.25" x14ac:dyDescent="0.25">
      <c r="A8" s="1" t="s">
        <v>2</v>
      </c>
      <c r="B8" s="4" t="s">
        <v>3</v>
      </c>
      <c r="C8" s="4" t="s">
        <v>4</v>
      </c>
      <c r="D8" s="5" t="s">
        <v>5</v>
      </c>
      <c r="E8" s="5" t="s">
        <v>17</v>
      </c>
      <c r="F8" s="5" t="s">
        <v>6</v>
      </c>
      <c r="G8" s="23" t="s">
        <v>18</v>
      </c>
      <c r="I8" s="1" t="s">
        <v>2</v>
      </c>
      <c r="J8" s="4" t="s">
        <v>3</v>
      </c>
      <c r="K8" s="226" t="s">
        <v>126</v>
      </c>
      <c r="L8" s="4" t="s">
        <v>4</v>
      </c>
      <c r="M8" s="4" t="s">
        <v>4</v>
      </c>
      <c r="N8" s="5" t="s">
        <v>5</v>
      </c>
      <c r="O8" s="5" t="s">
        <v>17</v>
      </c>
      <c r="P8" s="5" t="s">
        <v>6</v>
      </c>
      <c r="Q8" s="23" t="s">
        <v>119</v>
      </c>
    </row>
    <row r="9" spans="1:17" ht="15.75" thickBot="1" x14ac:dyDescent="0.3">
      <c r="A9" s="51" t="s">
        <v>7</v>
      </c>
      <c r="B9" s="6"/>
      <c r="C9" s="6"/>
      <c r="D9" s="6" t="s">
        <v>8</v>
      </c>
      <c r="E9" s="6" t="s">
        <v>16</v>
      </c>
      <c r="F9" s="6" t="s">
        <v>9</v>
      </c>
      <c r="G9" s="31" t="s">
        <v>10</v>
      </c>
      <c r="I9" s="212" t="s">
        <v>7</v>
      </c>
      <c r="J9" s="196"/>
      <c r="K9" s="124"/>
      <c r="L9" s="124"/>
      <c r="M9" s="124"/>
      <c r="N9" s="124" t="s">
        <v>8</v>
      </c>
      <c r="O9" s="124" t="s">
        <v>16</v>
      </c>
      <c r="P9" s="124" t="s">
        <v>9</v>
      </c>
      <c r="Q9" s="213" t="s">
        <v>10</v>
      </c>
    </row>
    <row r="10" spans="1:17" ht="15.75" customHeight="1" x14ac:dyDescent="0.25">
      <c r="A10" s="126">
        <v>1</v>
      </c>
      <c r="B10" s="72" t="s">
        <v>58</v>
      </c>
      <c r="C10" s="33" t="s">
        <v>25</v>
      </c>
      <c r="D10" s="28" t="s">
        <v>66</v>
      </c>
      <c r="E10" s="33" t="s">
        <v>1</v>
      </c>
      <c r="F10" s="74" t="s">
        <v>65</v>
      </c>
      <c r="G10" s="79">
        <v>146880.95999999999</v>
      </c>
      <c r="I10" s="126">
        <v>1</v>
      </c>
      <c r="J10" s="208" t="s">
        <v>180</v>
      </c>
      <c r="K10" s="450" t="s">
        <v>336</v>
      </c>
      <c r="L10" s="33"/>
      <c r="M10" s="508" t="s">
        <v>198</v>
      </c>
      <c r="N10" s="598" t="s">
        <v>338</v>
      </c>
      <c r="O10" s="596" t="s">
        <v>1</v>
      </c>
      <c r="P10" s="509" t="s">
        <v>339</v>
      </c>
      <c r="Q10" s="140">
        <v>140488</v>
      </c>
    </row>
    <row r="11" spans="1:17" ht="15.75" thickBot="1" x14ac:dyDescent="0.3">
      <c r="A11" s="127"/>
      <c r="B11" s="78" t="s">
        <v>67</v>
      </c>
      <c r="C11" s="45"/>
      <c r="D11" s="44"/>
      <c r="E11" s="45"/>
      <c r="F11" s="62"/>
      <c r="G11" s="35"/>
      <c r="I11" s="127"/>
      <c r="J11" s="209"/>
      <c r="K11" s="514" t="s">
        <v>337</v>
      </c>
      <c r="L11" s="45"/>
      <c r="M11" s="11"/>
      <c r="N11" s="589"/>
      <c r="O11" s="597"/>
      <c r="P11" s="547"/>
      <c r="Q11" s="139"/>
    </row>
    <row r="12" spans="1:17" x14ac:dyDescent="0.25">
      <c r="A12" s="136">
        <v>2</v>
      </c>
      <c r="B12" s="72" t="s">
        <v>58</v>
      </c>
      <c r="C12" s="28" t="s">
        <v>0</v>
      </c>
      <c r="D12" s="33" t="s">
        <v>59</v>
      </c>
      <c r="E12" s="134" t="s">
        <v>1</v>
      </c>
      <c r="F12" s="119" t="s">
        <v>68</v>
      </c>
      <c r="G12" s="135">
        <v>130947.92</v>
      </c>
      <c r="I12" s="302">
        <v>2</v>
      </c>
      <c r="J12" s="303" t="s">
        <v>180</v>
      </c>
      <c r="K12" s="450" t="s">
        <v>336</v>
      </c>
      <c r="L12" s="304"/>
      <c r="M12" s="508" t="s">
        <v>195</v>
      </c>
      <c r="N12" s="596" t="s">
        <v>342</v>
      </c>
      <c r="O12" s="596" t="s">
        <v>1</v>
      </c>
      <c r="P12" s="587" t="s">
        <v>341</v>
      </c>
      <c r="Q12" s="585">
        <v>380526.92</v>
      </c>
    </row>
    <row r="13" spans="1:17" ht="15.75" thickBot="1" x14ac:dyDescent="0.3">
      <c r="A13" s="136"/>
      <c r="B13" s="76" t="s">
        <v>60</v>
      </c>
      <c r="C13" s="80"/>
      <c r="D13" s="10"/>
      <c r="E13" s="137" t="s">
        <v>1</v>
      </c>
      <c r="F13" s="138" t="s">
        <v>70</v>
      </c>
      <c r="G13" s="139">
        <v>1727.61</v>
      </c>
      <c r="I13" s="306"/>
      <c r="J13" s="307"/>
      <c r="K13" s="451" t="s">
        <v>340</v>
      </c>
      <c r="L13" s="308"/>
      <c r="M13" s="44"/>
      <c r="N13" s="597"/>
      <c r="O13" s="586"/>
      <c r="P13" s="607"/>
      <c r="Q13" s="586"/>
    </row>
    <row r="14" spans="1:17" ht="15.75" hidden="1" thickBot="1" x14ac:dyDescent="0.3">
      <c r="A14" s="136"/>
      <c r="B14" s="76"/>
      <c r="C14" s="80"/>
      <c r="D14" s="10"/>
      <c r="E14" s="134" t="s">
        <v>1</v>
      </c>
      <c r="F14" s="119" t="s">
        <v>78</v>
      </c>
      <c r="G14" s="135">
        <v>16343.38</v>
      </c>
      <c r="I14" s="136"/>
      <c r="J14" s="210"/>
      <c r="K14" s="76"/>
      <c r="L14" s="10"/>
      <c r="M14" s="389"/>
      <c r="N14" s="10"/>
      <c r="O14" s="305"/>
      <c r="P14" s="236"/>
      <c r="Q14" s="237"/>
    </row>
    <row r="15" spans="1:17" ht="15.75" hidden="1" thickBot="1" x14ac:dyDescent="0.3">
      <c r="A15" s="127"/>
      <c r="B15" s="76"/>
      <c r="C15" s="80"/>
      <c r="D15" s="44"/>
      <c r="E15" s="137" t="s">
        <v>1</v>
      </c>
      <c r="F15" s="138" t="s">
        <v>69</v>
      </c>
      <c r="G15" s="139">
        <v>5262.92</v>
      </c>
      <c r="I15" s="136"/>
      <c r="J15" s="210"/>
      <c r="K15" s="76"/>
      <c r="L15" s="10"/>
      <c r="M15" s="389"/>
      <c r="N15" s="80"/>
      <c r="O15" s="137"/>
      <c r="P15" s="138"/>
      <c r="Q15" s="397"/>
    </row>
    <row r="16" spans="1:17" x14ac:dyDescent="0.25">
      <c r="A16" s="210"/>
      <c r="B16" s="548"/>
      <c r="C16" s="10"/>
      <c r="D16" s="11"/>
      <c r="E16" s="98"/>
      <c r="F16" s="138"/>
      <c r="G16" s="549"/>
      <c r="I16" s="136"/>
      <c r="J16" s="303" t="s">
        <v>180</v>
      </c>
      <c r="K16" s="450" t="s">
        <v>336</v>
      </c>
      <c r="L16" s="10"/>
      <c r="M16" s="598" t="s">
        <v>199</v>
      </c>
      <c r="N16" s="28" t="s">
        <v>345</v>
      </c>
      <c r="O16" s="596" t="s">
        <v>1</v>
      </c>
      <c r="P16" s="452" t="s">
        <v>344</v>
      </c>
      <c r="Q16" s="140">
        <v>267542</v>
      </c>
    </row>
    <row r="17" spans="1:17" ht="15.75" thickBot="1" x14ac:dyDescent="0.3">
      <c r="A17" s="210"/>
      <c r="B17" s="548"/>
      <c r="C17" s="10"/>
      <c r="D17" s="11"/>
      <c r="E17" s="98"/>
      <c r="F17" s="138"/>
      <c r="G17" s="549"/>
      <c r="I17" s="136"/>
      <c r="J17" s="210"/>
      <c r="K17" s="451" t="s">
        <v>343</v>
      </c>
      <c r="L17" s="10"/>
      <c r="M17" s="589"/>
      <c r="N17" s="80"/>
      <c r="O17" s="589"/>
      <c r="P17" s="550"/>
      <c r="Q17" s="176"/>
    </row>
    <row r="18" spans="1:17" ht="15.75" thickBot="1" x14ac:dyDescent="0.3">
      <c r="A18" s="28" t="s">
        <v>71</v>
      </c>
      <c r="B18" s="128" t="s">
        <v>1</v>
      </c>
      <c r="C18" s="129" t="s">
        <v>72</v>
      </c>
      <c r="D18" s="140">
        <v>323234.8</v>
      </c>
      <c r="F18" s="300">
        <v>3</v>
      </c>
      <c r="G18" s="301" t="s">
        <v>180</v>
      </c>
      <c r="H18" s="299"/>
      <c r="I18" s="590">
        <v>3</v>
      </c>
      <c r="J18" s="592" t="s">
        <v>180</v>
      </c>
      <c r="K18" s="453" t="s">
        <v>197</v>
      </c>
      <c r="L18" s="400"/>
      <c r="M18" s="434" t="s">
        <v>195</v>
      </c>
      <c r="N18" s="594" t="s">
        <v>201</v>
      </c>
      <c r="O18" s="596" t="s">
        <v>1</v>
      </c>
      <c r="P18" s="587" t="s">
        <v>202</v>
      </c>
      <c r="Q18" s="585">
        <v>42379.24</v>
      </c>
    </row>
    <row r="19" spans="1:17" ht="15.75" thickBot="1" x14ac:dyDescent="0.3">
      <c r="A19" s="10"/>
      <c r="B19" s="98"/>
      <c r="C19" s="138"/>
      <c r="D19" s="63"/>
      <c r="F19" s="398"/>
      <c r="G19" s="399"/>
      <c r="H19" s="299"/>
      <c r="I19" s="591"/>
      <c r="J19" s="593"/>
      <c r="K19" s="462" t="s">
        <v>200</v>
      </c>
      <c r="L19" s="463"/>
      <c r="M19" s="11"/>
      <c r="N19" s="595"/>
      <c r="O19" s="597"/>
      <c r="P19" s="588"/>
      <c r="Q19" s="589"/>
    </row>
    <row r="20" spans="1:17" ht="15.75" customHeight="1" thickBot="1" x14ac:dyDescent="0.3">
      <c r="A20" s="631"/>
      <c r="B20" s="631"/>
      <c r="C20" s="631"/>
      <c r="D20" s="631">
        <f>SUM(G10:G18)</f>
        <v>301162.78999999998</v>
      </c>
      <c r="E20" s="631"/>
      <c r="F20" s="631" t="s">
        <v>122</v>
      </c>
      <c r="G20" s="388"/>
      <c r="H20" s="388"/>
      <c r="I20" s="611" t="s">
        <v>26</v>
      </c>
      <c r="J20" s="612"/>
      <c r="K20" s="612"/>
      <c r="L20" s="612"/>
      <c r="M20" s="612"/>
      <c r="N20" s="612">
        <f>SUM(Q10:Q18)</f>
        <v>830936.15999999992</v>
      </c>
      <c r="O20" s="612"/>
      <c r="P20" s="613"/>
      <c r="Q20" s="199">
        <f>Q10+Q12+Q18+Q16</f>
        <v>830936.16</v>
      </c>
    </row>
    <row r="21" spans="1:17" ht="15.75" hidden="1" customHeight="1" thickBot="1" x14ac:dyDescent="0.3">
      <c r="A21" s="143">
        <v>1</v>
      </c>
      <c r="B21" s="105" t="s">
        <v>58</v>
      </c>
      <c r="C21" s="43" t="s">
        <v>34</v>
      </c>
      <c r="D21" s="144" t="s">
        <v>63</v>
      </c>
      <c r="E21" s="3" t="s">
        <v>52</v>
      </c>
      <c r="F21" s="46" t="s">
        <v>73</v>
      </c>
      <c r="G21" s="113">
        <v>553.36</v>
      </c>
      <c r="I21" s="600"/>
      <c r="J21" s="219"/>
      <c r="K21" s="602"/>
      <c r="L21" s="220"/>
      <c r="M21" s="604"/>
      <c r="N21" s="596"/>
      <c r="O21" s="102"/>
      <c r="P21" s="58"/>
      <c r="Q21" s="56"/>
    </row>
    <row r="22" spans="1:17" ht="15.75" hidden="1" customHeight="1" x14ac:dyDescent="0.25">
      <c r="A22" s="145"/>
      <c r="B22" s="72"/>
      <c r="C22" s="33"/>
      <c r="D22" s="28"/>
      <c r="E22" s="101" t="s">
        <v>52</v>
      </c>
      <c r="F22" s="141" t="s">
        <v>74</v>
      </c>
      <c r="G22" s="142">
        <v>634.9</v>
      </c>
      <c r="I22" s="601"/>
      <c r="J22" s="214"/>
      <c r="K22" s="603"/>
      <c r="L22" s="215"/>
      <c r="M22" s="603"/>
      <c r="N22" s="597"/>
      <c r="O22" s="101"/>
      <c r="P22" s="141"/>
      <c r="Q22" s="221"/>
    </row>
    <row r="23" spans="1:17" ht="15.75" hidden="1" customHeight="1" x14ac:dyDescent="0.25">
      <c r="A23" s="146"/>
      <c r="B23" s="76"/>
      <c r="C23" s="11"/>
      <c r="D23" s="107"/>
      <c r="E23" s="3" t="s">
        <v>1</v>
      </c>
      <c r="F23" s="46" t="s">
        <v>75</v>
      </c>
      <c r="G23" s="113">
        <v>3232.4</v>
      </c>
      <c r="I23" s="601"/>
      <c r="J23" s="216"/>
      <c r="K23" s="603"/>
      <c r="L23" s="217"/>
      <c r="M23" s="603"/>
      <c r="N23" s="597"/>
      <c r="O23" s="3"/>
      <c r="P23" s="46"/>
      <c r="Q23" s="53"/>
    </row>
    <row r="24" spans="1:17" ht="15.75" hidden="1" customHeight="1" thickBot="1" x14ac:dyDescent="0.3">
      <c r="A24" s="146"/>
      <c r="B24" s="76"/>
      <c r="C24" s="11"/>
      <c r="D24" s="107"/>
      <c r="E24" s="43" t="s">
        <v>52</v>
      </c>
      <c r="F24" s="40" t="s">
        <v>77</v>
      </c>
      <c r="G24" s="149">
        <v>1219.1300000000001</v>
      </c>
      <c r="I24" s="601"/>
      <c r="J24" s="216"/>
      <c r="K24" s="603"/>
      <c r="L24" s="217"/>
      <c r="M24" s="603"/>
      <c r="N24" s="597"/>
      <c r="O24" s="43"/>
      <c r="P24" s="40"/>
      <c r="Q24" s="121"/>
    </row>
    <row r="25" spans="1:17" ht="15.75" hidden="1" customHeight="1" thickBot="1" x14ac:dyDescent="0.3">
      <c r="A25" s="130"/>
      <c r="B25" s="147"/>
      <c r="C25" s="101"/>
      <c r="D25" s="148"/>
      <c r="E25" s="3" t="s">
        <v>52</v>
      </c>
      <c r="F25" s="46" t="s">
        <v>76</v>
      </c>
      <c r="G25" s="113">
        <v>529.24</v>
      </c>
      <c r="I25" s="601"/>
      <c r="J25" s="407"/>
      <c r="K25" s="603"/>
      <c r="L25" s="394"/>
      <c r="M25" s="603"/>
      <c r="N25" s="597"/>
      <c r="O25" s="9"/>
      <c r="P25" s="47"/>
      <c r="Q25" s="194"/>
    </row>
    <row r="26" spans="1:17" ht="15.75" hidden="1" customHeight="1" x14ac:dyDescent="0.25">
      <c r="A26" s="395"/>
      <c r="B26" s="171"/>
      <c r="C26" s="10"/>
      <c r="D26" s="10"/>
      <c r="E26" s="10"/>
      <c r="F26" s="59"/>
      <c r="G26" s="406"/>
      <c r="I26" s="440"/>
      <c r="J26" s="636"/>
      <c r="K26" s="363"/>
      <c r="L26" s="396"/>
      <c r="M26" s="598"/>
      <c r="N26" s="434"/>
      <c r="O26" s="598"/>
      <c r="P26" s="438"/>
      <c r="Q26" s="460"/>
    </row>
    <row r="27" spans="1:17" ht="15.75" hidden="1" customHeight="1" thickBot="1" x14ac:dyDescent="0.3">
      <c r="A27" s="395"/>
      <c r="B27" s="171"/>
      <c r="C27" s="10"/>
      <c r="D27" s="10"/>
      <c r="E27" s="10"/>
      <c r="F27" s="59"/>
      <c r="G27" s="406"/>
      <c r="I27" s="441"/>
      <c r="J27" s="637"/>
      <c r="K27" s="435"/>
      <c r="L27" s="396"/>
      <c r="M27" s="589"/>
      <c r="N27" s="436"/>
      <c r="O27" s="589"/>
      <c r="P27" s="439"/>
      <c r="Q27" s="435"/>
    </row>
    <row r="28" spans="1:17" ht="15.75" customHeight="1" thickBot="1" x14ac:dyDescent="0.3">
      <c r="A28" s="632" t="s">
        <v>27</v>
      </c>
      <c r="B28" s="633"/>
      <c r="C28" s="633"/>
      <c r="D28" s="633"/>
      <c r="E28" s="634"/>
      <c r="F28" s="635"/>
      <c r="G28" s="152">
        <f>SUM(G21:G25)</f>
        <v>6169.03</v>
      </c>
      <c r="I28" s="611" t="s">
        <v>188</v>
      </c>
      <c r="J28" s="612"/>
      <c r="K28" s="612"/>
      <c r="L28" s="612"/>
      <c r="M28" s="612"/>
      <c r="N28" s="612"/>
      <c r="O28" s="612"/>
      <c r="P28" s="613"/>
      <c r="Q28" s="21">
        <f>SUM(Q26:Q27)</f>
        <v>0</v>
      </c>
    </row>
    <row r="29" spans="1:17" ht="15.75" customHeight="1" thickBot="1" x14ac:dyDescent="0.3">
      <c r="A29" s="153">
        <v>1</v>
      </c>
      <c r="B29" s="117" t="s">
        <v>79</v>
      </c>
      <c r="C29" s="54" t="s">
        <v>24</v>
      </c>
      <c r="D29" s="150" t="s">
        <v>80</v>
      </c>
      <c r="E29" s="39" t="s">
        <v>1</v>
      </c>
      <c r="F29" s="32" t="s">
        <v>78</v>
      </c>
      <c r="G29" s="79">
        <v>279638.62</v>
      </c>
      <c r="I29" s="641">
        <v>1</v>
      </c>
      <c r="J29" s="638" t="s">
        <v>121</v>
      </c>
      <c r="K29" s="267" t="s">
        <v>206</v>
      </c>
      <c r="L29" s="54"/>
      <c r="M29" s="598" t="s">
        <v>195</v>
      </c>
      <c r="N29" s="598" t="s">
        <v>208</v>
      </c>
      <c r="O29" s="598" t="s">
        <v>1</v>
      </c>
      <c r="P29" s="605" t="s">
        <v>203</v>
      </c>
      <c r="Q29" s="585">
        <v>80000</v>
      </c>
    </row>
    <row r="30" spans="1:17" ht="15.75" thickBot="1" x14ac:dyDescent="0.3">
      <c r="A30" s="153"/>
      <c r="B30" s="123" t="s">
        <v>81</v>
      </c>
      <c r="C30" s="55"/>
      <c r="D30" s="151"/>
      <c r="E30" s="19"/>
      <c r="F30" s="48"/>
      <c r="G30" s="69"/>
      <c r="I30" s="642"/>
      <c r="J30" s="640"/>
      <c r="K30" s="9" t="s">
        <v>207</v>
      </c>
      <c r="L30" s="49"/>
      <c r="M30" s="606"/>
      <c r="N30" s="597"/>
      <c r="O30" s="606"/>
      <c r="P30" s="588"/>
      <c r="Q30" s="597"/>
    </row>
    <row r="31" spans="1:17" ht="15.75" customHeight="1" thickBot="1" x14ac:dyDescent="0.3">
      <c r="A31" s="153"/>
      <c r="B31" s="230"/>
      <c r="C31" s="49"/>
      <c r="D31" s="401"/>
      <c r="E31" s="33"/>
      <c r="F31" s="32"/>
      <c r="G31" s="79"/>
      <c r="I31" s="402">
        <v>2</v>
      </c>
      <c r="J31" s="638" t="s">
        <v>121</v>
      </c>
      <c r="K31" s="94" t="s">
        <v>221</v>
      </c>
      <c r="L31" s="54"/>
      <c r="M31" s="598" t="s">
        <v>195</v>
      </c>
      <c r="N31" s="598" t="s">
        <v>347</v>
      </c>
      <c r="O31" s="598" t="s">
        <v>1</v>
      </c>
      <c r="P31" s="32" t="s">
        <v>341</v>
      </c>
      <c r="Q31" s="42">
        <v>230407.24</v>
      </c>
    </row>
    <row r="32" spans="1:17" ht="15.75" thickBot="1" x14ac:dyDescent="0.3">
      <c r="A32" s="153"/>
      <c r="B32" s="230"/>
      <c r="C32" s="49"/>
      <c r="D32" s="401"/>
      <c r="E32" s="33"/>
      <c r="F32" s="32"/>
      <c r="G32" s="79"/>
      <c r="I32" s="543"/>
      <c r="J32" s="639"/>
      <c r="K32" s="60" t="s">
        <v>346</v>
      </c>
      <c r="L32" s="55"/>
      <c r="M32" s="599"/>
      <c r="N32" s="589"/>
      <c r="O32" s="599"/>
      <c r="P32" s="73"/>
      <c r="Q32" s="211"/>
    </row>
    <row r="33" spans="1:17" ht="15.75" customHeight="1" thickBot="1" x14ac:dyDescent="0.3">
      <c r="A33" s="153"/>
      <c r="B33" s="230"/>
      <c r="C33" s="49"/>
      <c r="D33" s="401"/>
      <c r="E33" s="33"/>
      <c r="F33" s="32"/>
      <c r="G33" s="79"/>
      <c r="I33" s="402">
        <v>3</v>
      </c>
      <c r="J33" s="638" t="s">
        <v>121</v>
      </c>
      <c r="K33" s="94" t="s">
        <v>221</v>
      </c>
      <c r="L33" s="54"/>
      <c r="M33" s="535" t="s">
        <v>350</v>
      </c>
      <c r="N33" s="28" t="s">
        <v>351</v>
      </c>
      <c r="O33" s="598" t="s">
        <v>1</v>
      </c>
      <c r="P33" s="32" t="s">
        <v>352</v>
      </c>
      <c r="Q33" s="42">
        <v>454015.01</v>
      </c>
    </row>
    <row r="34" spans="1:17" ht="15.75" thickBot="1" x14ac:dyDescent="0.3">
      <c r="A34" s="153"/>
      <c r="B34" s="230"/>
      <c r="C34" s="49"/>
      <c r="D34" s="401"/>
      <c r="E34" s="33"/>
      <c r="F34" s="32"/>
      <c r="G34" s="79"/>
      <c r="I34" s="543"/>
      <c r="J34" s="639"/>
      <c r="K34" s="60" t="s">
        <v>349</v>
      </c>
      <c r="L34" s="55"/>
      <c r="M34" s="44"/>
      <c r="N34" s="418"/>
      <c r="O34" s="599"/>
      <c r="P34" s="73"/>
      <c r="Q34" s="211"/>
    </row>
    <row r="35" spans="1:17" ht="15.75" customHeight="1" thickBot="1" x14ac:dyDescent="0.3">
      <c r="A35" s="153">
        <v>2</v>
      </c>
      <c r="B35" s="72" t="s">
        <v>58</v>
      </c>
      <c r="C35" s="54" t="s">
        <v>37</v>
      </c>
      <c r="D35" s="94" t="s">
        <v>82</v>
      </c>
      <c r="E35" s="33" t="s">
        <v>1</v>
      </c>
      <c r="F35" s="32" t="s">
        <v>72</v>
      </c>
      <c r="G35" s="79">
        <v>315868.13</v>
      </c>
      <c r="I35" s="645">
        <v>4</v>
      </c>
      <c r="J35" s="640" t="s">
        <v>121</v>
      </c>
      <c r="K35" s="92" t="s">
        <v>221</v>
      </c>
      <c r="L35" s="49"/>
      <c r="M35" s="49" t="s">
        <v>47</v>
      </c>
      <c r="N35" s="660" t="s">
        <v>226</v>
      </c>
      <c r="O35" s="652" t="s">
        <v>1</v>
      </c>
      <c r="P35" s="605" t="s">
        <v>348</v>
      </c>
      <c r="Q35" s="410">
        <v>354</v>
      </c>
    </row>
    <row r="36" spans="1:17" ht="16.5" customHeight="1" thickBot="1" x14ac:dyDescent="0.3">
      <c r="A36" s="154"/>
      <c r="B36" s="78" t="s">
        <v>83</v>
      </c>
      <c r="C36" s="55"/>
      <c r="D36" s="60"/>
      <c r="E36" s="45"/>
      <c r="F36" s="73"/>
      <c r="G36" s="35"/>
      <c r="I36" s="646"/>
      <c r="J36" s="640"/>
      <c r="K36" s="60" t="s">
        <v>225</v>
      </c>
      <c r="L36" s="55"/>
      <c r="M36" s="44"/>
      <c r="N36" s="661"/>
      <c r="O36" s="654"/>
      <c r="P36" s="656"/>
      <c r="Q36" s="176"/>
    </row>
    <row r="37" spans="1:17" ht="15.75" hidden="1" customHeight="1" thickBot="1" x14ac:dyDescent="0.3">
      <c r="A37" s="154">
        <v>3</v>
      </c>
      <c r="B37" s="72" t="s">
        <v>58</v>
      </c>
      <c r="C37" s="49" t="s">
        <v>47</v>
      </c>
      <c r="D37" s="92" t="s">
        <v>61</v>
      </c>
      <c r="E37" s="43" t="s">
        <v>1</v>
      </c>
      <c r="F37" s="120" t="s">
        <v>84</v>
      </c>
      <c r="G37" s="97">
        <v>39799.230000000003</v>
      </c>
      <c r="I37" s="647"/>
      <c r="J37" s="643"/>
      <c r="K37" s="448" t="s">
        <v>206</v>
      </c>
      <c r="L37" s="49"/>
      <c r="M37" s="49"/>
      <c r="N37" s="92"/>
      <c r="O37" s="43"/>
      <c r="P37" s="404"/>
      <c r="Q37" s="403"/>
    </row>
    <row r="38" spans="1:17" ht="17.25" hidden="1" customHeight="1" thickBot="1" x14ac:dyDescent="0.3">
      <c r="A38" s="154"/>
      <c r="B38" s="78" t="s">
        <v>62</v>
      </c>
      <c r="C38" s="45"/>
      <c r="D38" s="44"/>
      <c r="E38" s="45"/>
      <c r="F38" s="155"/>
      <c r="G38" s="156"/>
      <c r="I38" s="646"/>
      <c r="J38" s="644"/>
      <c r="K38" s="108" t="s">
        <v>209</v>
      </c>
      <c r="L38" s="45"/>
      <c r="M38" s="45"/>
      <c r="N38" s="44"/>
      <c r="O38" s="45"/>
      <c r="P38" s="405"/>
      <c r="Q38" s="35"/>
    </row>
    <row r="39" spans="1:17" ht="15.75" thickBot="1" x14ac:dyDescent="0.3">
      <c r="A39" s="608" t="s">
        <v>38</v>
      </c>
      <c r="B39" s="616"/>
      <c r="C39" s="609"/>
      <c r="D39" s="609"/>
      <c r="E39" s="616"/>
      <c r="F39" s="617"/>
      <c r="G39" s="75">
        <f>SUM(G29:G38)</f>
        <v>635305.98</v>
      </c>
      <c r="I39" s="608" t="s">
        <v>38</v>
      </c>
      <c r="J39" s="609"/>
      <c r="K39" s="609"/>
      <c r="L39" s="609"/>
      <c r="M39" s="609"/>
      <c r="N39" s="609"/>
      <c r="O39" s="609"/>
      <c r="P39" s="610"/>
      <c r="Q39" s="218">
        <f>SUM(Q29:Q38)</f>
        <v>764776.25</v>
      </c>
    </row>
    <row r="40" spans="1:17" ht="30" x14ac:dyDescent="0.25">
      <c r="A40" s="71">
        <v>1</v>
      </c>
      <c r="B40" s="93" t="s">
        <v>58</v>
      </c>
      <c r="C40" s="61" t="s">
        <v>28</v>
      </c>
      <c r="D40" s="54" t="s">
        <v>85</v>
      </c>
      <c r="E40" s="102" t="s">
        <v>1</v>
      </c>
      <c r="F40" s="58" t="s">
        <v>86</v>
      </c>
      <c r="G40" s="157">
        <v>4474.07</v>
      </c>
      <c r="I40" s="309">
        <v>1</v>
      </c>
      <c r="J40" s="310" t="s">
        <v>123</v>
      </c>
      <c r="K40" s="574" t="s">
        <v>360</v>
      </c>
      <c r="L40" s="311"/>
      <c r="M40" s="28" t="s">
        <v>128</v>
      </c>
      <c r="N40" s="539" t="s">
        <v>302</v>
      </c>
      <c r="O40" s="229" t="s">
        <v>1</v>
      </c>
      <c r="P40" s="58" t="s">
        <v>361</v>
      </c>
      <c r="Q40" s="157">
        <v>4232.41</v>
      </c>
    </row>
    <row r="41" spans="1:17" x14ac:dyDescent="0.25">
      <c r="A41" s="411"/>
      <c r="B41" s="185"/>
      <c r="C41" s="67"/>
      <c r="D41" s="49"/>
      <c r="E41" s="11"/>
      <c r="F41" s="225"/>
      <c r="G41" s="289"/>
      <c r="I41" s="571"/>
      <c r="J41" s="572"/>
      <c r="K41" s="657"/>
      <c r="L41" s="573"/>
      <c r="M41" s="538"/>
      <c r="N41" s="344"/>
      <c r="O41" s="184" t="s">
        <v>1</v>
      </c>
      <c r="P41" s="46" t="s">
        <v>362</v>
      </c>
      <c r="Q41" s="135">
        <v>604.37</v>
      </c>
    </row>
    <row r="42" spans="1:17" ht="15.75" thickBot="1" x14ac:dyDescent="0.3">
      <c r="A42" s="411"/>
      <c r="B42" s="185"/>
      <c r="C42" s="67"/>
      <c r="D42" s="49"/>
      <c r="E42" s="11"/>
      <c r="F42" s="225"/>
      <c r="G42" s="289"/>
      <c r="I42" s="571"/>
      <c r="J42" s="572"/>
      <c r="K42" s="589"/>
      <c r="L42" s="573"/>
      <c r="M42" s="538"/>
      <c r="N42" s="344"/>
      <c r="O42" s="195" t="s">
        <v>1</v>
      </c>
      <c r="P42" s="47" t="s">
        <v>363</v>
      </c>
      <c r="Q42" s="295">
        <v>394.41</v>
      </c>
    </row>
    <row r="43" spans="1:17" ht="30.75" hidden="1" thickBot="1" x14ac:dyDescent="0.3">
      <c r="A43" s="160">
        <v>2</v>
      </c>
      <c r="B43" s="72" t="s">
        <v>58</v>
      </c>
      <c r="C43" s="28" t="s">
        <v>29</v>
      </c>
      <c r="D43" s="33" t="s">
        <v>87</v>
      </c>
      <c r="E43" s="43" t="s">
        <v>1</v>
      </c>
      <c r="F43" s="122" t="s">
        <v>88</v>
      </c>
      <c r="G43" s="97">
        <v>638.22</v>
      </c>
      <c r="I43" s="222">
        <v>2</v>
      </c>
      <c r="J43" s="223" t="s">
        <v>123</v>
      </c>
      <c r="K43" s="66"/>
      <c r="L43" s="37"/>
      <c r="M43" s="37"/>
      <c r="N43" s="20"/>
      <c r="O43" s="37"/>
      <c r="P43" s="38"/>
      <c r="Q43" s="41"/>
    </row>
    <row r="44" spans="1:17" ht="15.75" thickBot="1" x14ac:dyDescent="0.3">
      <c r="A44" s="160"/>
      <c r="B44" s="72"/>
      <c r="C44" s="28"/>
      <c r="D44" s="33"/>
      <c r="E44" s="44"/>
      <c r="F44" s="55"/>
      <c r="G44" s="176"/>
      <c r="I44" s="618">
        <v>2</v>
      </c>
      <c r="J44" s="621" t="s">
        <v>123</v>
      </c>
      <c r="K44" s="94" t="s">
        <v>221</v>
      </c>
      <c r="L44" s="220"/>
      <c r="M44" s="598" t="s">
        <v>196</v>
      </c>
      <c r="N44" s="596" t="s">
        <v>223</v>
      </c>
      <c r="O44" s="229" t="s">
        <v>1</v>
      </c>
      <c r="P44" s="58" t="s">
        <v>356</v>
      </c>
      <c r="Q44" s="83">
        <v>281867.43</v>
      </c>
    </row>
    <row r="45" spans="1:17" ht="15.75" thickBot="1" x14ac:dyDescent="0.3">
      <c r="A45" s="160"/>
      <c r="B45" s="72"/>
      <c r="C45" s="28"/>
      <c r="D45" s="33"/>
      <c r="E45" s="44"/>
      <c r="F45" s="55"/>
      <c r="G45" s="176"/>
      <c r="I45" s="619"/>
      <c r="J45" s="622"/>
      <c r="K45" s="60" t="s">
        <v>225</v>
      </c>
      <c r="L45" s="220"/>
      <c r="M45" s="597"/>
      <c r="N45" s="597"/>
      <c r="O45" s="184" t="s">
        <v>1</v>
      </c>
      <c r="P45" s="46" t="s">
        <v>357</v>
      </c>
      <c r="Q45" s="15">
        <v>6412.7</v>
      </c>
    </row>
    <row r="46" spans="1:17" ht="15.75" thickBot="1" x14ac:dyDescent="0.3">
      <c r="A46" s="160"/>
      <c r="B46" s="72"/>
      <c r="C46" s="28"/>
      <c r="D46" s="33"/>
      <c r="E46" s="44"/>
      <c r="F46" s="55"/>
      <c r="G46" s="176"/>
      <c r="I46" s="619"/>
      <c r="J46" s="622"/>
      <c r="K46" s="538"/>
      <c r="L46" s="220"/>
      <c r="M46" s="597"/>
      <c r="N46" s="597"/>
      <c r="O46" s="184" t="s">
        <v>1</v>
      </c>
      <c r="P46" s="46" t="s">
        <v>358</v>
      </c>
      <c r="Q46" s="15">
        <v>4103.7700000000004</v>
      </c>
    </row>
    <row r="47" spans="1:17" ht="30.75" thickBot="1" x14ac:dyDescent="0.3">
      <c r="A47" s="160">
        <v>3</v>
      </c>
      <c r="B47" s="158" t="s">
        <v>89</v>
      </c>
      <c r="C47" s="37" t="s">
        <v>0</v>
      </c>
      <c r="D47" s="95" t="s">
        <v>90</v>
      </c>
      <c r="E47" s="37" t="s">
        <v>1</v>
      </c>
      <c r="F47" s="52" t="s">
        <v>78</v>
      </c>
      <c r="G47" s="159">
        <v>521765</v>
      </c>
      <c r="I47" s="620"/>
      <c r="J47" s="623"/>
      <c r="K47" s="536"/>
      <c r="L47" s="220"/>
      <c r="M47" s="589"/>
      <c r="N47" s="589"/>
      <c r="O47" s="122" t="s">
        <v>1</v>
      </c>
      <c r="P47" s="40" t="s">
        <v>359</v>
      </c>
      <c r="Q47" s="82">
        <v>104158.61</v>
      </c>
    </row>
    <row r="48" spans="1:17" ht="15.75" thickBot="1" x14ac:dyDescent="0.3">
      <c r="A48" s="608" t="s">
        <v>30</v>
      </c>
      <c r="B48" s="609"/>
      <c r="C48" s="609"/>
      <c r="D48" s="609"/>
      <c r="E48" s="609"/>
      <c r="F48" s="610"/>
      <c r="G48" s="152">
        <f>SUM(G40:G47)</f>
        <v>526877.29</v>
      </c>
      <c r="I48" s="615" t="s">
        <v>124</v>
      </c>
      <c r="J48" s="616"/>
      <c r="K48" s="616"/>
      <c r="L48" s="616"/>
      <c r="M48" s="616"/>
      <c r="N48" s="616"/>
      <c r="O48" s="616"/>
      <c r="P48" s="617"/>
      <c r="Q48" s="75">
        <f>SUM(Q40:Q47)</f>
        <v>401773.7</v>
      </c>
    </row>
    <row r="49" spans="1:17" ht="30.75" hidden="1" thickBot="1" x14ac:dyDescent="0.3">
      <c r="A49" s="297"/>
      <c r="B49" s="298"/>
      <c r="C49" s="298"/>
      <c r="D49" s="298"/>
      <c r="E49" s="297"/>
      <c r="F49" s="297"/>
      <c r="G49" s="152"/>
      <c r="I49" s="314">
        <v>1</v>
      </c>
      <c r="J49" s="315" t="s">
        <v>125</v>
      </c>
      <c r="K49" s="316"/>
      <c r="L49" s="317"/>
      <c r="M49" s="220" t="s">
        <v>160</v>
      </c>
      <c r="N49" s="318"/>
      <c r="O49" s="220" t="s">
        <v>1</v>
      </c>
      <c r="P49" s="319"/>
      <c r="Q49" s="320"/>
    </row>
    <row r="50" spans="1:17" ht="30.75" hidden="1" thickBot="1" x14ac:dyDescent="0.3">
      <c r="A50" s="160">
        <v>1</v>
      </c>
      <c r="B50" s="161" t="s">
        <v>58</v>
      </c>
      <c r="C50" s="28" t="s">
        <v>33</v>
      </c>
      <c r="D50" s="54" t="s">
        <v>91</v>
      </c>
      <c r="E50" s="3" t="s">
        <v>1</v>
      </c>
      <c r="F50" s="162" t="s">
        <v>92</v>
      </c>
      <c r="G50" s="103">
        <v>269246.51</v>
      </c>
      <c r="H50" s="313"/>
      <c r="I50" s="456">
        <v>2</v>
      </c>
      <c r="J50" s="457" t="s">
        <v>125</v>
      </c>
      <c r="K50" s="433"/>
      <c r="L50" s="437" t="s">
        <v>33</v>
      </c>
      <c r="M50" s="436" t="str">
        <f>UPPER(L50)</f>
        <v>ADEN FARM SRL</v>
      </c>
      <c r="N50" s="436"/>
      <c r="O50" s="436" t="s">
        <v>1</v>
      </c>
      <c r="P50" s="420"/>
      <c r="Q50" s="321"/>
    </row>
    <row r="51" spans="1:17" ht="30.75" thickBot="1" x14ac:dyDescent="0.3">
      <c r="A51" s="454"/>
      <c r="B51" s="455"/>
      <c r="C51" s="33"/>
      <c r="D51" s="54"/>
      <c r="E51" s="10"/>
      <c r="F51" s="59"/>
      <c r="G51" s="63"/>
      <c r="H51" s="313"/>
      <c r="I51" s="540">
        <v>1</v>
      </c>
      <c r="J51" s="459" t="s">
        <v>193</v>
      </c>
      <c r="K51" s="541" t="s">
        <v>210</v>
      </c>
      <c r="L51" s="373"/>
      <c r="M51" s="542" t="s">
        <v>211</v>
      </c>
      <c r="N51" s="535" t="s">
        <v>212</v>
      </c>
      <c r="O51" s="326" t="s">
        <v>1</v>
      </c>
      <c r="P51" s="326" t="s">
        <v>213</v>
      </c>
      <c r="Q51" s="458">
        <v>15022.51</v>
      </c>
    </row>
    <row r="52" spans="1:17" ht="15.75" thickBot="1" x14ac:dyDescent="0.3">
      <c r="A52" s="454"/>
      <c r="B52" s="455"/>
      <c r="C52" s="33"/>
      <c r="D52" s="54"/>
      <c r="E52" s="10"/>
      <c r="F52" s="59"/>
      <c r="G52" s="63"/>
      <c r="H52" s="313"/>
      <c r="I52" s="71"/>
      <c r="J52" s="563"/>
      <c r="K52" s="658" t="s">
        <v>214</v>
      </c>
      <c r="L52" s="659"/>
      <c r="M52" s="658"/>
      <c r="N52" s="658"/>
      <c r="O52" s="658"/>
      <c r="P52" s="566"/>
      <c r="Q52" s="568">
        <f>SUM(Q51:Q51)</f>
        <v>15022.51</v>
      </c>
    </row>
    <row r="53" spans="1:17" ht="30.75" thickBot="1" x14ac:dyDescent="0.3">
      <c r="A53" s="454"/>
      <c r="B53" s="455"/>
      <c r="C53" s="33"/>
      <c r="D53" s="54"/>
      <c r="E53" s="10"/>
      <c r="F53" s="59"/>
      <c r="G53" s="63"/>
      <c r="H53" s="313"/>
      <c r="I53" s="160">
        <v>1</v>
      </c>
      <c r="J53" s="564" t="s">
        <v>125</v>
      </c>
      <c r="K53" s="570" t="s">
        <v>353</v>
      </c>
      <c r="L53" s="537"/>
      <c r="M53" s="534" t="s">
        <v>160</v>
      </c>
      <c r="N53" s="535" t="s">
        <v>354</v>
      </c>
      <c r="O53" s="533" t="s">
        <v>1</v>
      </c>
      <c r="P53" s="445" t="s">
        <v>355</v>
      </c>
      <c r="Q53" s="446">
        <v>215287.25</v>
      </c>
    </row>
    <row r="54" spans="1:17" ht="30.75" thickBot="1" x14ac:dyDescent="0.3">
      <c r="A54" s="454"/>
      <c r="B54" s="455"/>
      <c r="C54" s="33"/>
      <c r="D54" s="54"/>
      <c r="E54" s="10"/>
      <c r="F54" s="59"/>
      <c r="G54" s="63"/>
      <c r="H54" s="313"/>
      <c r="I54" s="562">
        <v>2</v>
      </c>
      <c r="J54" s="564" t="s">
        <v>125</v>
      </c>
      <c r="K54" s="565" t="s">
        <v>216</v>
      </c>
      <c r="L54" s="461"/>
      <c r="M54" s="534" t="s">
        <v>160</v>
      </c>
      <c r="N54" s="536" t="s">
        <v>215</v>
      </c>
      <c r="O54" s="536" t="s">
        <v>1</v>
      </c>
      <c r="P54" s="567" t="s">
        <v>217</v>
      </c>
      <c r="Q54" s="569">
        <v>70000</v>
      </c>
    </row>
    <row r="55" spans="1:17" ht="15.75" thickBot="1" x14ac:dyDescent="0.3">
      <c r="A55" s="608" t="s">
        <v>93</v>
      </c>
      <c r="B55" s="609"/>
      <c r="C55" s="609"/>
      <c r="D55" s="609"/>
      <c r="E55" s="609"/>
      <c r="F55" s="609"/>
      <c r="G55" s="163">
        <f>G50</f>
        <v>269246.51</v>
      </c>
      <c r="I55" s="615" t="s">
        <v>93</v>
      </c>
      <c r="J55" s="616"/>
      <c r="K55" s="616"/>
      <c r="L55" s="616"/>
      <c r="M55" s="616"/>
      <c r="N55" s="616"/>
      <c r="O55" s="616"/>
      <c r="P55" s="617"/>
      <c r="Q55" s="361">
        <f>Q54+Q53</f>
        <v>285287.25</v>
      </c>
    </row>
    <row r="56" spans="1:17" ht="15.75" customHeight="1" thickBot="1" x14ac:dyDescent="0.3">
      <c r="A56" s="611" t="s">
        <v>23</v>
      </c>
      <c r="B56" s="612"/>
      <c r="C56" s="612"/>
      <c r="D56" s="612"/>
      <c r="E56" s="612"/>
      <c r="F56" s="613"/>
      <c r="G56" s="75">
        <f>G20+G28+G39+G48+G55</f>
        <v>1437598.81</v>
      </c>
      <c r="I56" s="611" t="s">
        <v>23</v>
      </c>
      <c r="J56" s="612"/>
      <c r="K56" s="612"/>
      <c r="L56" s="612"/>
      <c r="M56" s="612"/>
      <c r="N56" s="612"/>
      <c r="O56" s="612"/>
      <c r="P56" s="613"/>
      <c r="Q56" s="75">
        <f>Q20+Q28+Q39+Q48+Q55+Q52</f>
        <v>2297795.87</v>
      </c>
    </row>
    <row r="57" spans="1:17" x14ac:dyDescent="0.25">
      <c r="Q57" s="99"/>
    </row>
    <row r="58" spans="1:17" ht="15.75" thickBot="1" x14ac:dyDescent="0.3">
      <c r="G58" s="18" t="s">
        <v>53</v>
      </c>
      <c r="Q58" s="18" t="s">
        <v>53</v>
      </c>
    </row>
    <row r="59" spans="1:17" ht="15.75" customHeight="1" x14ac:dyDescent="0.25">
      <c r="A59" s="14"/>
      <c r="B59" s="117"/>
      <c r="C59" s="28"/>
      <c r="D59" s="33"/>
      <c r="E59" s="28"/>
      <c r="F59" s="74"/>
      <c r="G59" s="79"/>
      <c r="I59" s="652">
        <v>1</v>
      </c>
      <c r="J59" s="627" t="s">
        <v>123</v>
      </c>
      <c r="K59" s="102" t="s">
        <v>221</v>
      </c>
      <c r="L59" s="102"/>
      <c r="M59" s="592" t="s">
        <v>196</v>
      </c>
      <c r="N59" s="596" t="s">
        <v>223</v>
      </c>
      <c r="O59" s="596" t="s">
        <v>53</v>
      </c>
      <c r="P59" s="605" t="s">
        <v>224</v>
      </c>
      <c r="Q59" s="629">
        <v>22992.94</v>
      </c>
    </row>
    <row r="60" spans="1:17" ht="15.75" thickBot="1" x14ac:dyDescent="0.3">
      <c r="A60" s="111"/>
      <c r="B60" s="123"/>
      <c r="C60" s="85"/>
      <c r="D60" s="110"/>
      <c r="E60" s="112"/>
      <c r="F60" s="73"/>
      <c r="G60" s="35"/>
      <c r="I60" s="654"/>
      <c r="J60" s="628"/>
      <c r="K60" s="43" t="s">
        <v>222</v>
      </c>
      <c r="L60" s="43"/>
      <c r="M60" s="651"/>
      <c r="N60" s="589"/>
      <c r="O60" s="589"/>
      <c r="P60" s="656"/>
      <c r="Q60" s="630"/>
    </row>
    <row r="61" spans="1:17" ht="15.75" customHeight="1" thickBot="1" x14ac:dyDescent="0.3">
      <c r="A61" s="90"/>
      <c r="B61" s="614" t="s">
        <v>31</v>
      </c>
      <c r="C61" s="612"/>
      <c r="D61" s="612"/>
      <c r="E61" s="612"/>
      <c r="F61" s="613"/>
      <c r="G61" s="75">
        <f>G59</f>
        <v>0</v>
      </c>
      <c r="I61" s="624" t="s">
        <v>124</v>
      </c>
      <c r="J61" s="625"/>
      <c r="K61" s="625"/>
      <c r="L61" s="625"/>
      <c r="M61" s="625"/>
      <c r="N61" s="625"/>
      <c r="O61" s="625"/>
      <c r="P61" s="626"/>
      <c r="Q61" s="218">
        <f>Q59+Q60</f>
        <v>22992.94</v>
      </c>
    </row>
    <row r="62" spans="1:17" ht="15" customHeight="1" x14ac:dyDescent="0.25">
      <c r="A62" s="39"/>
      <c r="B62" s="72"/>
      <c r="C62" s="54"/>
      <c r="D62" s="94"/>
      <c r="E62" s="27"/>
      <c r="F62" s="32"/>
      <c r="G62" s="79"/>
      <c r="I62" s="652">
        <v>1</v>
      </c>
      <c r="J62" s="621" t="s">
        <v>121</v>
      </c>
      <c r="K62" s="227" t="s">
        <v>221</v>
      </c>
      <c r="L62" s="414"/>
      <c r="M62" s="592" t="s">
        <v>47</v>
      </c>
      <c r="N62" s="592" t="s">
        <v>226</v>
      </c>
      <c r="O62" s="598" t="s">
        <v>53</v>
      </c>
      <c r="P62" s="605" t="s">
        <v>227</v>
      </c>
      <c r="Q62" s="629">
        <v>79847.320000000007</v>
      </c>
    </row>
    <row r="63" spans="1:17" ht="15.75" thickBot="1" x14ac:dyDescent="0.3">
      <c r="A63" s="17"/>
      <c r="B63" s="78"/>
      <c r="C63" s="45"/>
      <c r="D63" s="44"/>
      <c r="E63" s="131"/>
      <c r="F63" s="73"/>
      <c r="G63" s="35"/>
      <c r="I63" s="653"/>
      <c r="J63" s="655"/>
      <c r="K63" s="257" t="s">
        <v>225</v>
      </c>
      <c r="L63" s="476"/>
      <c r="M63" s="650"/>
      <c r="N63" s="650"/>
      <c r="O63" s="589"/>
      <c r="P63" s="656"/>
      <c r="Q63" s="630"/>
    </row>
    <row r="64" spans="1:17" ht="15.75" hidden="1" thickBot="1" x14ac:dyDescent="0.3">
      <c r="A64" s="17"/>
      <c r="B64" s="290"/>
      <c r="C64" s="45"/>
      <c r="D64" s="45"/>
      <c r="E64" s="131"/>
      <c r="F64" s="248"/>
      <c r="G64" s="35"/>
      <c r="I64" s="653"/>
      <c r="J64" s="622"/>
      <c r="K64" s="478"/>
      <c r="L64" s="418"/>
      <c r="M64" s="650"/>
      <c r="N64" s="650"/>
      <c r="O64" s="326"/>
      <c r="P64" s="312"/>
      <c r="Q64" s="15"/>
    </row>
    <row r="65" spans="1:17" ht="15.75" hidden="1" thickBot="1" x14ac:dyDescent="0.3">
      <c r="A65" s="17"/>
      <c r="B65" s="290"/>
      <c r="C65" s="45"/>
      <c r="D65" s="45"/>
      <c r="E65" s="131"/>
      <c r="F65" s="248"/>
      <c r="G65" s="35"/>
      <c r="I65" s="654"/>
      <c r="J65" s="623"/>
      <c r="K65" s="416"/>
      <c r="L65" s="418"/>
      <c r="M65" s="651"/>
      <c r="N65" s="651"/>
      <c r="O65" s="475"/>
      <c r="P65" s="327"/>
      <c r="Q65" s="328"/>
    </row>
    <row r="66" spans="1:17" ht="15.75" thickBot="1" x14ac:dyDescent="0.3">
      <c r="A66" s="608" t="s">
        <v>38</v>
      </c>
      <c r="B66" s="609"/>
      <c r="C66" s="609"/>
      <c r="D66" s="609"/>
      <c r="E66" s="609"/>
      <c r="F66" s="610"/>
      <c r="G66" s="21">
        <f>G62</f>
        <v>0</v>
      </c>
      <c r="I66" s="608" t="s">
        <v>38</v>
      </c>
      <c r="J66" s="609"/>
      <c r="K66" s="609"/>
      <c r="L66" s="609"/>
      <c r="M66" s="609"/>
      <c r="N66" s="609"/>
      <c r="O66" s="609"/>
      <c r="P66" s="610"/>
      <c r="Q66" s="21">
        <f>Q62+Q63+Q64</f>
        <v>79847.320000000007</v>
      </c>
    </row>
    <row r="67" spans="1:17" ht="30.75" hidden="1" thickBot="1" x14ac:dyDescent="0.3">
      <c r="A67" s="421"/>
      <c r="B67" s="422"/>
      <c r="C67" s="422"/>
      <c r="D67" s="422"/>
      <c r="E67" s="422"/>
      <c r="F67" s="423"/>
      <c r="G67" s="21"/>
      <c r="I67" s="479">
        <v>1</v>
      </c>
      <c r="J67" s="480" t="s">
        <v>193</v>
      </c>
      <c r="K67" s="481"/>
      <c r="L67" s="482"/>
      <c r="M67" s="419"/>
      <c r="N67" s="11"/>
      <c r="O67" s="92"/>
      <c r="P67" s="92"/>
      <c r="Q67" s="256"/>
    </row>
    <row r="68" spans="1:17" ht="15.75" thickBot="1" x14ac:dyDescent="0.3">
      <c r="A68" s="421"/>
      <c r="B68" s="422"/>
      <c r="C68" s="422"/>
      <c r="D68" s="422"/>
      <c r="E68" s="422"/>
      <c r="F68" s="423"/>
      <c r="G68" s="21"/>
      <c r="I68" s="608" t="s">
        <v>194</v>
      </c>
      <c r="J68" s="648"/>
      <c r="K68" s="648"/>
      <c r="L68" s="648"/>
      <c r="M68" s="648"/>
      <c r="N68" s="648"/>
      <c r="O68" s="648"/>
      <c r="P68" s="649"/>
      <c r="Q68" s="21">
        <f>Q67</f>
        <v>0</v>
      </c>
    </row>
    <row r="69" spans="1:17" ht="15.75" customHeight="1" thickBot="1" x14ac:dyDescent="0.3">
      <c r="A69" s="611" t="s">
        <v>23</v>
      </c>
      <c r="B69" s="612"/>
      <c r="C69" s="612"/>
      <c r="D69" s="612"/>
      <c r="E69" s="612"/>
      <c r="F69" s="613"/>
      <c r="G69" s="21">
        <f>G61+G66</f>
        <v>0</v>
      </c>
      <c r="I69" s="611" t="s">
        <v>23</v>
      </c>
      <c r="J69" s="612"/>
      <c r="K69" s="612"/>
      <c r="L69" s="612"/>
      <c r="M69" s="612"/>
      <c r="N69" s="612"/>
      <c r="O69" s="612"/>
      <c r="P69" s="613"/>
      <c r="Q69" s="75">
        <f>Q61+Q66+Q68</f>
        <v>102840.26000000001</v>
      </c>
    </row>
    <row r="72" spans="1:17" x14ac:dyDescent="0.25">
      <c r="Q72" s="99"/>
    </row>
    <row r="78" spans="1:17" x14ac:dyDescent="0.25">
      <c r="Q78" t="s">
        <v>192</v>
      </c>
    </row>
  </sheetData>
  <mergeCells count="80">
    <mergeCell ref="J33:J34"/>
    <mergeCell ref="O33:O34"/>
    <mergeCell ref="K41:K42"/>
    <mergeCell ref="N59:N60"/>
    <mergeCell ref="O59:O60"/>
    <mergeCell ref="K52:O52"/>
    <mergeCell ref="N35:N36"/>
    <mergeCell ref="M59:M60"/>
    <mergeCell ref="I56:P56"/>
    <mergeCell ref="I59:I60"/>
    <mergeCell ref="P59:P60"/>
    <mergeCell ref="O35:O36"/>
    <mergeCell ref="P35:P36"/>
    <mergeCell ref="I68:P68"/>
    <mergeCell ref="M62:M65"/>
    <mergeCell ref="N62:N65"/>
    <mergeCell ref="I62:I65"/>
    <mergeCell ref="J62:J65"/>
    <mergeCell ref="O62:O63"/>
    <mergeCell ref="P62:P63"/>
    <mergeCell ref="Q62:Q63"/>
    <mergeCell ref="Q59:Q60"/>
    <mergeCell ref="A20:F20"/>
    <mergeCell ref="A39:F39"/>
    <mergeCell ref="A28:F28"/>
    <mergeCell ref="J26:J27"/>
    <mergeCell ref="J31:J32"/>
    <mergeCell ref="I20:P20"/>
    <mergeCell ref="I28:P28"/>
    <mergeCell ref="I39:P39"/>
    <mergeCell ref="J29:J30"/>
    <mergeCell ref="I29:I30"/>
    <mergeCell ref="J35:J36"/>
    <mergeCell ref="J37:J38"/>
    <mergeCell ref="I35:I36"/>
    <mergeCell ref="I37:I38"/>
    <mergeCell ref="A48:F48"/>
    <mergeCell ref="M44:M47"/>
    <mergeCell ref="N44:N47"/>
    <mergeCell ref="A55:F55"/>
    <mergeCell ref="A69:F69"/>
    <mergeCell ref="A66:F66"/>
    <mergeCell ref="B61:F61"/>
    <mergeCell ref="A56:F56"/>
    <mergeCell ref="I69:P69"/>
    <mergeCell ref="I48:P48"/>
    <mergeCell ref="I55:P55"/>
    <mergeCell ref="I44:I47"/>
    <mergeCell ref="J44:J47"/>
    <mergeCell ref="I61:P61"/>
    <mergeCell ref="I66:P66"/>
    <mergeCell ref="J59:J60"/>
    <mergeCell ref="I21:I25"/>
    <mergeCell ref="K21:K25"/>
    <mergeCell ref="M21:M25"/>
    <mergeCell ref="P29:P30"/>
    <mergeCell ref="N10:N11"/>
    <mergeCell ref="O10:O11"/>
    <mergeCell ref="O29:O30"/>
    <mergeCell ref="O12:O13"/>
    <mergeCell ref="N29:N30"/>
    <mergeCell ref="N21:N25"/>
    <mergeCell ref="O18:O19"/>
    <mergeCell ref="M26:M27"/>
    <mergeCell ref="O26:O27"/>
    <mergeCell ref="M29:M30"/>
    <mergeCell ref="P12:P13"/>
    <mergeCell ref="M31:M32"/>
    <mergeCell ref="N31:N32"/>
    <mergeCell ref="O16:O17"/>
    <mergeCell ref="O31:O32"/>
    <mergeCell ref="Q29:Q30"/>
    <mergeCell ref="Q12:Q13"/>
    <mergeCell ref="P18:P19"/>
    <mergeCell ref="Q18:Q19"/>
    <mergeCell ref="I18:I19"/>
    <mergeCell ref="J18:J19"/>
    <mergeCell ref="N18:N19"/>
    <mergeCell ref="N12:N13"/>
    <mergeCell ref="M16:M17"/>
  </mergeCells>
  <pageMargins left="0" right="0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1"/>
  <sheetViews>
    <sheetView topLeftCell="V3" workbookViewId="0">
      <selection activeCell="AI28" sqref="AI28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9.5703125" hidden="1" customWidth="1"/>
    <col min="26" max="26" width="18" customWidth="1"/>
    <col min="27" max="27" width="16.140625" customWidth="1"/>
    <col min="28" max="28" width="9.85546875" customWidth="1"/>
    <col min="29" max="29" width="19.7109375" customWidth="1"/>
    <col min="30" max="30" width="16.5703125" customWidth="1"/>
  </cols>
  <sheetData>
    <row r="1" spans="1:30" hidden="1" x14ac:dyDescent="0.25">
      <c r="C1" s="80"/>
      <c r="N1" s="80"/>
      <c r="O1" s="10"/>
      <c r="Y1" s="80"/>
      <c r="Z1" s="10"/>
    </row>
    <row r="2" spans="1:30" hidden="1" x14ac:dyDescent="0.25"/>
    <row r="3" spans="1:30" x14ac:dyDescent="0.25">
      <c r="C3" s="22" t="s">
        <v>130</v>
      </c>
      <c r="D3" s="22"/>
      <c r="G3" s="18" t="s">
        <v>19</v>
      </c>
      <c r="N3" s="22" t="s">
        <v>130</v>
      </c>
      <c r="O3" s="22" t="s">
        <v>178</v>
      </c>
      <c r="P3" s="22"/>
      <c r="S3" s="18" t="s">
        <v>19</v>
      </c>
      <c r="W3" s="369"/>
      <c r="X3" s="369"/>
      <c r="Y3" s="370" t="s">
        <v>130</v>
      </c>
      <c r="Z3" s="370" t="s">
        <v>379</v>
      </c>
      <c r="AA3" s="370"/>
      <c r="AB3" s="369"/>
      <c r="AC3" s="369"/>
      <c r="AD3" s="371" t="s">
        <v>19</v>
      </c>
    </row>
    <row r="4" spans="1:30" x14ac:dyDescent="0.25">
      <c r="C4" s="22"/>
      <c r="D4" s="22"/>
      <c r="G4" s="18"/>
      <c r="N4" s="22"/>
      <c r="O4" s="22"/>
      <c r="P4" s="22"/>
      <c r="S4" s="18"/>
      <c r="W4" s="369"/>
      <c r="X4" s="369"/>
      <c r="Y4" s="370"/>
      <c r="Z4" s="370"/>
      <c r="AA4" s="370"/>
      <c r="AB4" s="369"/>
      <c r="AC4" s="369"/>
      <c r="AD4" s="371"/>
    </row>
    <row r="5" spans="1:30" ht="15.75" thickBot="1" x14ac:dyDescent="0.3">
      <c r="B5" s="736" t="s">
        <v>39</v>
      </c>
      <c r="C5" s="736"/>
      <c r="D5" s="736"/>
      <c r="E5" s="736"/>
      <c r="F5" s="736"/>
      <c r="G5" s="736"/>
      <c r="L5" s="736" t="s">
        <v>39</v>
      </c>
      <c r="M5" s="736"/>
      <c r="N5" s="736"/>
      <c r="O5" s="736"/>
      <c r="P5" s="736"/>
      <c r="Q5" s="736"/>
      <c r="R5" s="736"/>
      <c r="S5" s="736"/>
      <c r="W5" s="779" t="s">
        <v>39</v>
      </c>
      <c r="X5" s="779"/>
      <c r="Y5" s="779"/>
      <c r="Z5" s="779"/>
      <c r="AA5" s="779"/>
      <c r="AB5" s="779"/>
      <c r="AC5" s="779"/>
      <c r="AD5" s="779"/>
    </row>
    <row r="6" spans="1:30" ht="39" x14ac:dyDescent="0.25">
      <c r="A6" s="7" t="s">
        <v>2</v>
      </c>
      <c r="B6" s="4" t="s">
        <v>3</v>
      </c>
      <c r="C6" s="4" t="s">
        <v>4</v>
      </c>
      <c r="D6" s="5" t="s">
        <v>5</v>
      </c>
      <c r="E6" s="5" t="s">
        <v>17</v>
      </c>
      <c r="F6" s="5" t="s">
        <v>6</v>
      </c>
      <c r="G6" s="12" t="s">
        <v>14</v>
      </c>
      <c r="K6" s="7" t="s">
        <v>2</v>
      </c>
      <c r="L6" s="4" t="s">
        <v>3</v>
      </c>
      <c r="M6" s="232" t="s">
        <v>126</v>
      </c>
      <c r="N6" s="232"/>
      <c r="O6" s="4" t="s">
        <v>4</v>
      </c>
      <c r="P6" s="5" t="s">
        <v>5</v>
      </c>
      <c r="Q6" s="5" t="s">
        <v>17</v>
      </c>
      <c r="R6" s="5" t="s">
        <v>6</v>
      </c>
      <c r="S6" s="12" t="s">
        <v>14</v>
      </c>
      <c r="V6" s="7" t="s">
        <v>2</v>
      </c>
      <c r="W6" s="4" t="s">
        <v>3</v>
      </c>
      <c r="X6" s="470" t="s">
        <v>126</v>
      </c>
      <c r="Y6" s="470"/>
      <c r="Z6" s="4" t="s">
        <v>4</v>
      </c>
      <c r="AA6" s="5" t="s">
        <v>5</v>
      </c>
      <c r="AB6" s="5" t="s">
        <v>17</v>
      </c>
      <c r="AC6" s="5" t="s">
        <v>6</v>
      </c>
      <c r="AD6" s="12" t="s">
        <v>14</v>
      </c>
    </row>
    <row r="7" spans="1:30" ht="15.75" thickBot="1" x14ac:dyDescent="0.3">
      <c r="A7" s="8" t="s">
        <v>7</v>
      </c>
      <c r="B7" s="6"/>
      <c r="C7" s="6"/>
      <c r="D7" s="6" t="s">
        <v>8</v>
      </c>
      <c r="E7" s="6" t="s">
        <v>16</v>
      </c>
      <c r="F7" s="6" t="s">
        <v>9</v>
      </c>
      <c r="G7" s="13" t="s">
        <v>12</v>
      </c>
      <c r="K7" s="34" t="s">
        <v>7</v>
      </c>
      <c r="L7" s="124"/>
      <c r="M7" s="124"/>
      <c r="N7" s="124"/>
      <c r="O7" s="124"/>
      <c r="P7" s="124" t="s">
        <v>8</v>
      </c>
      <c r="Q7" s="124" t="s">
        <v>16</v>
      </c>
      <c r="R7" s="124" t="s">
        <v>9</v>
      </c>
      <c r="S7" s="125" t="s">
        <v>12</v>
      </c>
      <c r="V7" s="8" t="s">
        <v>7</v>
      </c>
      <c r="W7" s="6"/>
      <c r="X7" s="6"/>
      <c r="Y7" s="6"/>
      <c r="Z7" s="6"/>
      <c r="AA7" s="6" t="s">
        <v>8</v>
      </c>
      <c r="AB7" s="6" t="s">
        <v>16</v>
      </c>
      <c r="AC7" s="6" t="s">
        <v>9</v>
      </c>
      <c r="AD7" s="13" t="s">
        <v>12</v>
      </c>
    </row>
    <row r="8" spans="1:30" ht="30.75" thickBot="1" x14ac:dyDescent="0.3">
      <c r="A8" s="347"/>
      <c r="B8" s="196"/>
      <c r="C8" s="124"/>
      <c r="D8" s="474"/>
      <c r="E8" s="196"/>
      <c r="F8" s="124"/>
      <c r="G8" s="125"/>
      <c r="K8" s="347"/>
      <c r="L8" s="196"/>
      <c r="M8" s="196"/>
      <c r="N8" s="124"/>
      <c r="O8" s="347"/>
      <c r="P8" s="474"/>
      <c r="Q8" s="196"/>
      <c r="R8" s="124"/>
      <c r="S8" s="125"/>
      <c r="V8" s="510">
        <v>1</v>
      </c>
      <c r="W8" s="511" t="s">
        <v>181</v>
      </c>
      <c r="X8" s="512" t="s">
        <v>231</v>
      </c>
      <c r="Y8" s="220"/>
      <c r="Z8" s="220" t="s">
        <v>195</v>
      </c>
      <c r="AA8" s="220" t="s">
        <v>201</v>
      </c>
      <c r="AB8" s="220" t="s">
        <v>13</v>
      </c>
      <c r="AC8" s="513" t="s">
        <v>230</v>
      </c>
      <c r="AD8" s="320">
        <v>126392.62</v>
      </c>
    </row>
    <row r="9" spans="1:30" ht="15.75" thickBot="1" x14ac:dyDescent="0.3">
      <c r="A9" s="347"/>
      <c r="B9" s="196"/>
      <c r="C9" s="124"/>
      <c r="D9" s="474"/>
      <c r="E9" s="196"/>
      <c r="F9" s="124"/>
      <c r="G9" s="125"/>
      <c r="K9" s="347"/>
      <c r="L9" s="196"/>
      <c r="M9" s="196"/>
      <c r="N9" s="124"/>
      <c r="O9" s="347"/>
      <c r="P9" s="474"/>
      <c r="Q9" s="196"/>
      <c r="R9" s="124"/>
      <c r="S9" s="125"/>
      <c r="V9" s="777">
        <v>2</v>
      </c>
      <c r="W9" s="775" t="s">
        <v>181</v>
      </c>
      <c r="X9" s="450" t="s">
        <v>197</v>
      </c>
      <c r="Y9" s="490"/>
      <c r="Z9" s="28" t="s">
        <v>204</v>
      </c>
      <c r="AA9" s="515" t="s">
        <v>233</v>
      </c>
      <c r="AB9" s="598" t="s">
        <v>13</v>
      </c>
      <c r="AC9" s="780" t="s">
        <v>234</v>
      </c>
      <c r="AD9" s="585">
        <v>40464.120000000003</v>
      </c>
    </row>
    <row r="10" spans="1:30" ht="15.75" thickBot="1" x14ac:dyDescent="0.3">
      <c r="A10" s="173">
        <v>2</v>
      </c>
      <c r="B10" s="117" t="s">
        <v>58</v>
      </c>
      <c r="C10" s="28" t="s">
        <v>57</v>
      </c>
      <c r="D10" s="170" t="s">
        <v>54</v>
      </c>
      <c r="E10" s="169" t="s">
        <v>13</v>
      </c>
      <c r="F10" s="118" t="s">
        <v>94</v>
      </c>
      <c r="G10" s="83">
        <v>7988.32</v>
      </c>
      <c r="K10" s="174"/>
      <c r="L10" s="230"/>
      <c r="M10" s="230"/>
      <c r="N10" s="11"/>
      <c r="O10" s="10"/>
      <c r="P10" s="235"/>
      <c r="Q10" s="148"/>
      <c r="R10" s="236"/>
      <c r="S10" s="237"/>
      <c r="V10" s="778"/>
      <c r="W10" s="776"/>
      <c r="X10" s="514" t="s">
        <v>232</v>
      </c>
      <c r="Y10" s="362"/>
      <c r="Z10" s="11"/>
      <c r="AA10" s="11"/>
      <c r="AB10" s="589"/>
      <c r="AC10" s="656"/>
      <c r="AD10" s="589"/>
    </row>
    <row r="11" spans="1:30" ht="15.75" customHeight="1" thickBot="1" x14ac:dyDescent="0.3">
      <c r="A11" s="769" t="s">
        <v>31</v>
      </c>
      <c r="B11" s="770"/>
      <c r="C11" s="770"/>
      <c r="D11" s="770"/>
      <c r="E11" s="770"/>
      <c r="F11" s="771"/>
      <c r="G11" s="21">
        <f>SUM(G10:G10)</f>
        <v>7988.32</v>
      </c>
      <c r="K11" s="742" t="s">
        <v>31</v>
      </c>
      <c r="L11" s="743"/>
      <c r="M11" s="743"/>
      <c r="N11" s="743"/>
      <c r="O11" s="743"/>
      <c r="P11" s="743"/>
      <c r="Q11" s="743"/>
      <c r="R11" s="744"/>
      <c r="S11" s="152">
        <f>SUM(S10:S10)</f>
        <v>0</v>
      </c>
      <c r="V11" s="742" t="s">
        <v>31</v>
      </c>
      <c r="W11" s="743"/>
      <c r="X11" s="743"/>
      <c r="Y11" s="743"/>
      <c r="Z11" s="743"/>
      <c r="AA11" s="743"/>
      <c r="AB11" s="743"/>
      <c r="AC11" s="744"/>
      <c r="AD11" s="152">
        <f>SUM(AD8:AD9)</f>
        <v>166856.74</v>
      </c>
    </row>
    <row r="12" spans="1:30" ht="30.75" thickBot="1" x14ac:dyDescent="0.3">
      <c r="A12" s="39">
        <v>1</v>
      </c>
      <c r="B12" s="93" t="s">
        <v>58</v>
      </c>
      <c r="C12" s="61" t="s">
        <v>28</v>
      </c>
      <c r="D12" s="54" t="s">
        <v>98</v>
      </c>
      <c r="E12" s="28" t="s">
        <v>11</v>
      </c>
      <c r="F12" s="57" t="s">
        <v>101</v>
      </c>
      <c r="G12" s="140">
        <v>10054.86</v>
      </c>
      <c r="K12" s="9">
        <v>1</v>
      </c>
      <c r="L12" s="224" t="s">
        <v>123</v>
      </c>
      <c r="M12" s="93"/>
      <c r="N12" s="61"/>
      <c r="O12" s="233"/>
      <c r="P12" s="33"/>
      <c r="Q12" s="28"/>
      <c r="R12" s="227"/>
      <c r="S12" s="140"/>
      <c r="V12" s="516">
        <v>1</v>
      </c>
      <c r="W12" s="517" t="s">
        <v>123</v>
      </c>
      <c r="X12" s="477" t="s">
        <v>236</v>
      </c>
      <c r="Y12" s="518"/>
      <c r="Z12" s="220" t="s">
        <v>152</v>
      </c>
      <c r="AA12" s="318" t="s">
        <v>237</v>
      </c>
      <c r="AB12" s="318" t="s">
        <v>13</v>
      </c>
      <c r="AC12" s="319" t="s">
        <v>238</v>
      </c>
      <c r="AD12" s="320">
        <v>45384.03</v>
      </c>
    </row>
    <row r="13" spans="1:30" ht="30" x14ac:dyDescent="0.25">
      <c r="A13" s="16"/>
      <c r="B13" s="185" t="s">
        <v>99</v>
      </c>
      <c r="C13" s="67"/>
      <c r="D13" s="49"/>
      <c r="E13" s="3" t="s">
        <v>11</v>
      </c>
      <c r="F13" s="59" t="s">
        <v>102</v>
      </c>
      <c r="G13" s="139">
        <v>21785.200000000001</v>
      </c>
      <c r="K13" s="701">
        <v>2</v>
      </c>
      <c r="L13" s="224" t="s">
        <v>123</v>
      </c>
      <c r="M13" s="93"/>
      <c r="N13" s="233"/>
      <c r="O13" s="260"/>
      <c r="P13" s="54"/>
      <c r="Q13" s="102"/>
      <c r="R13" s="58"/>
      <c r="S13" s="83"/>
      <c r="V13" s="707">
        <v>2</v>
      </c>
      <c r="W13" s="752" t="s">
        <v>123</v>
      </c>
      <c r="X13" s="485" t="s">
        <v>235</v>
      </c>
      <c r="Y13" s="364"/>
      <c r="Z13" s="755" t="s">
        <v>128</v>
      </c>
      <c r="AA13" s="657" t="s">
        <v>220</v>
      </c>
      <c r="AB13" s="229" t="s">
        <v>13</v>
      </c>
      <c r="AC13" s="58" t="s">
        <v>240</v>
      </c>
      <c r="AD13" s="157">
        <v>28003.46</v>
      </c>
    </row>
    <row r="14" spans="1:30" ht="30.75" thickBot="1" x14ac:dyDescent="0.3">
      <c r="A14" s="16"/>
      <c r="B14" s="185" t="s">
        <v>100</v>
      </c>
      <c r="C14" s="67"/>
      <c r="D14" s="49"/>
      <c r="E14" s="3" t="s">
        <v>11</v>
      </c>
      <c r="F14" s="46" t="s">
        <v>103</v>
      </c>
      <c r="G14" s="135">
        <v>27986.38</v>
      </c>
      <c r="K14" s="702"/>
      <c r="L14" s="185"/>
      <c r="M14" s="234"/>
      <c r="N14" s="191"/>
      <c r="O14" s="228"/>
      <c r="P14" s="49"/>
      <c r="Q14" s="9"/>
      <c r="R14" s="46"/>
      <c r="S14" s="15"/>
      <c r="V14" s="707"/>
      <c r="W14" s="753"/>
      <c r="X14" s="486" t="s">
        <v>239</v>
      </c>
      <c r="Y14" s="364"/>
      <c r="Z14" s="755"/>
      <c r="AA14" s="597"/>
      <c r="AB14" s="184" t="s">
        <v>13</v>
      </c>
      <c r="AC14" s="46" t="s">
        <v>241</v>
      </c>
      <c r="AD14" s="135">
        <v>27008.07</v>
      </c>
    </row>
    <row r="15" spans="1:30" x14ac:dyDescent="0.25">
      <c r="A15" s="16"/>
      <c r="B15" s="185"/>
      <c r="C15" s="191"/>
      <c r="D15" s="49"/>
      <c r="E15" s="9"/>
      <c r="F15" s="59"/>
      <c r="G15" s="139"/>
      <c r="K15" s="702"/>
      <c r="L15" s="185"/>
      <c r="M15" s="442"/>
      <c r="N15" s="191"/>
      <c r="O15" s="228"/>
      <c r="P15" s="49"/>
      <c r="Q15" s="9"/>
      <c r="R15" s="59"/>
      <c r="S15" s="397"/>
      <c r="V15" s="707"/>
      <c r="W15" s="753"/>
      <c r="X15" s="432"/>
      <c r="Y15" s="364"/>
      <c r="Z15" s="755"/>
      <c r="AA15" s="597"/>
      <c r="AB15" s="184" t="s">
        <v>13</v>
      </c>
      <c r="AC15" s="46" t="s">
        <v>242</v>
      </c>
      <c r="AD15" s="135">
        <v>12781.53</v>
      </c>
    </row>
    <row r="16" spans="1:30" ht="15.75" thickBot="1" x14ac:dyDescent="0.3">
      <c r="A16" s="16"/>
      <c r="B16" s="50"/>
      <c r="C16" s="191"/>
      <c r="D16" s="92"/>
      <c r="E16" s="9" t="s">
        <v>13</v>
      </c>
      <c r="F16" s="59" t="s">
        <v>104</v>
      </c>
      <c r="G16" s="139">
        <v>12093.04</v>
      </c>
      <c r="K16" s="703"/>
      <c r="L16" s="261"/>
      <c r="M16" s="262"/>
      <c r="N16" s="263"/>
      <c r="O16" s="264"/>
      <c r="P16" s="257"/>
      <c r="Q16" s="43"/>
      <c r="R16" s="248"/>
      <c r="S16" s="211"/>
      <c r="V16" s="781"/>
      <c r="W16" s="754"/>
      <c r="X16" s="431"/>
      <c r="Y16" s="365"/>
      <c r="Z16" s="756"/>
      <c r="AA16" s="589"/>
      <c r="AB16" s="184" t="s">
        <v>243</v>
      </c>
      <c r="AC16" s="46" t="s">
        <v>244</v>
      </c>
      <c r="AD16" s="135">
        <v>1021.6</v>
      </c>
    </row>
    <row r="17" spans="1:30" ht="15.75" customHeight="1" thickBot="1" x14ac:dyDescent="0.3">
      <c r="A17" s="772" t="s">
        <v>15</v>
      </c>
      <c r="B17" s="773"/>
      <c r="C17" s="773"/>
      <c r="D17" s="773"/>
      <c r="E17" s="773"/>
      <c r="F17" s="774"/>
      <c r="G17" s="86">
        <f>SUM(G12:G16)</f>
        <v>71919.48000000001</v>
      </c>
      <c r="K17" s="684" t="s">
        <v>15</v>
      </c>
      <c r="L17" s="685"/>
      <c r="M17" s="685"/>
      <c r="N17" s="685"/>
      <c r="O17" s="685"/>
      <c r="P17" s="685"/>
      <c r="Q17" s="685"/>
      <c r="R17" s="686"/>
      <c r="S17" s="86">
        <f>SUM(S12:S16)</f>
        <v>0</v>
      </c>
      <c r="V17" s="684" t="s">
        <v>15</v>
      </c>
      <c r="W17" s="685"/>
      <c r="X17" s="685"/>
      <c r="Y17" s="685"/>
      <c r="Z17" s="685"/>
      <c r="AA17" s="685"/>
      <c r="AB17" s="685"/>
      <c r="AC17" s="686"/>
      <c r="AD17" s="86">
        <f>SUM(AD12:AD16)</f>
        <v>114198.69</v>
      </c>
    </row>
    <row r="18" spans="1:30" ht="15.75" customHeight="1" thickBot="1" x14ac:dyDescent="0.3">
      <c r="A18" s="88">
        <v>1</v>
      </c>
      <c r="B18" s="66"/>
      <c r="C18" s="38"/>
      <c r="D18" s="20"/>
      <c r="E18" s="37"/>
      <c r="F18" s="52"/>
      <c r="G18" s="41"/>
      <c r="K18" s="728">
        <v>1</v>
      </c>
      <c r="L18" s="730" t="s">
        <v>159</v>
      </c>
      <c r="M18" s="730"/>
      <c r="N18" s="229"/>
      <c r="O18" s="596"/>
      <c r="P18" s="227"/>
      <c r="Q18" s="33"/>
      <c r="R18" s="32"/>
      <c r="S18" s="79"/>
      <c r="V18" s="728">
        <v>1</v>
      </c>
      <c r="W18" s="726" t="s">
        <v>193</v>
      </c>
      <c r="X18" s="72" t="s">
        <v>218</v>
      </c>
      <c r="Y18" s="229"/>
      <c r="Z18" s="596" t="s">
        <v>211</v>
      </c>
      <c r="AA18" s="28" t="s">
        <v>229</v>
      </c>
      <c r="AB18" s="102" t="s">
        <v>11</v>
      </c>
      <c r="AC18" s="229" t="s">
        <v>253</v>
      </c>
      <c r="AD18" s="447">
        <v>77379.399999999994</v>
      </c>
    </row>
    <row r="19" spans="1:30" ht="15.75" customHeight="1" thickBot="1" x14ac:dyDescent="0.3">
      <c r="A19" s="265"/>
      <c r="B19" s="266"/>
      <c r="C19" s="95"/>
      <c r="D19" s="20"/>
      <c r="E19" s="20"/>
      <c r="F19" s="52"/>
      <c r="G19" s="69"/>
      <c r="K19" s="757"/>
      <c r="L19" s="788"/>
      <c r="M19" s="788"/>
      <c r="N19" s="92"/>
      <c r="O19" s="657"/>
      <c r="P19" s="54"/>
      <c r="Q19" s="33"/>
      <c r="R19" s="57"/>
      <c r="S19" s="79"/>
      <c r="V19" s="757"/>
      <c r="W19" s="762"/>
      <c r="X19" s="11" t="s">
        <v>228</v>
      </c>
      <c r="Y19" s="92"/>
      <c r="Z19" s="657"/>
      <c r="AA19" s="184"/>
      <c r="AB19" s="184" t="s">
        <v>243</v>
      </c>
      <c r="AC19" s="184" t="s">
        <v>254</v>
      </c>
      <c r="AD19" s="113">
        <v>110279.79</v>
      </c>
    </row>
    <row r="20" spans="1:30" ht="15.75" customHeight="1" thickBot="1" x14ac:dyDescent="0.3">
      <c r="A20" s="265"/>
      <c r="B20" s="266"/>
      <c r="C20" s="95"/>
      <c r="D20" s="20"/>
      <c r="E20" s="20"/>
      <c r="F20" s="52"/>
      <c r="G20" s="69"/>
      <c r="K20" s="757"/>
      <c r="L20" s="788"/>
      <c r="M20" s="788"/>
      <c r="N20" s="92"/>
      <c r="O20" s="657"/>
      <c r="P20" s="54"/>
      <c r="Q20" s="33"/>
      <c r="R20" s="57"/>
      <c r="S20" s="79"/>
      <c r="V20" s="757"/>
      <c r="W20" s="762"/>
      <c r="X20" s="72"/>
      <c r="Y20" s="92"/>
      <c r="Z20" s="657"/>
      <c r="AA20" s="184"/>
      <c r="AB20" s="184" t="s">
        <v>243</v>
      </c>
      <c r="AC20" s="184" t="s">
        <v>255</v>
      </c>
      <c r="AD20" s="113">
        <v>55235.47</v>
      </c>
    </row>
    <row r="21" spans="1:30" ht="15.75" customHeight="1" thickBot="1" x14ac:dyDescent="0.3">
      <c r="A21" s="265"/>
      <c r="B21" s="266"/>
      <c r="C21" s="95"/>
      <c r="D21" s="20"/>
      <c r="E21" s="20"/>
      <c r="F21" s="52"/>
      <c r="G21" s="69"/>
      <c r="K21" s="757"/>
      <c r="L21" s="788"/>
      <c r="M21" s="788"/>
      <c r="N21" s="92"/>
      <c r="O21" s="657"/>
      <c r="P21" s="54"/>
      <c r="Q21" s="33"/>
      <c r="R21" s="57"/>
      <c r="S21" s="79"/>
      <c r="V21" s="757"/>
      <c r="W21" s="762"/>
      <c r="X21" s="76"/>
      <c r="Y21" s="92"/>
      <c r="Z21" s="657"/>
      <c r="AA21" s="195"/>
      <c r="AB21" s="184" t="s">
        <v>243</v>
      </c>
      <c r="AC21" s="184" t="s">
        <v>257</v>
      </c>
      <c r="AD21" s="113">
        <v>7360.77</v>
      </c>
    </row>
    <row r="22" spans="1:30" ht="15.75" customHeight="1" thickBot="1" x14ac:dyDescent="0.3">
      <c r="A22" s="265"/>
      <c r="B22" s="266"/>
      <c r="C22" s="95"/>
      <c r="D22" s="20"/>
      <c r="E22" s="20"/>
      <c r="F22" s="52"/>
      <c r="G22" s="69"/>
      <c r="K22" s="729"/>
      <c r="L22" s="731"/>
      <c r="M22" s="731"/>
      <c r="N22" s="122"/>
      <c r="O22" s="589"/>
      <c r="P22" s="95"/>
      <c r="Q22" s="20"/>
      <c r="R22" s="52"/>
      <c r="S22" s="69"/>
      <c r="V22" s="758"/>
      <c r="W22" s="637"/>
      <c r="X22" s="11"/>
      <c r="Y22" s="195"/>
      <c r="Z22" s="597"/>
      <c r="AA22" s="195"/>
      <c r="AB22" s="195" t="s">
        <v>243</v>
      </c>
      <c r="AC22" s="195" t="s">
        <v>256</v>
      </c>
      <c r="AD22" s="408">
        <v>45584.04</v>
      </c>
    </row>
    <row r="23" spans="1:30" ht="15.75" customHeight="1" thickBot="1" x14ac:dyDescent="0.3">
      <c r="A23" s="687" t="s">
        <v>41</v>
      </c>
      <c r="B23" s="688"/>
      <c r="C23" s="688"/>
      <c r="D23" s="688"/>
      <c r="E23" s="688"/>
      <c r="F23" s="689"/>
      <c r="G23" s="69">
        <f>SUM(G18)</f>
        <v>0</v>
      </c>
      <c r="K23" s="782" t="s">
        <v>41</v>
      </c>
      <c r="L23" s="783"/>
      <c r="M23" s="783"/>
      <c r="N23" s="783"/>
      <c r="O23" s="783"/>
      <c r="P23" s="783"/>
      <c r="Q23" s="783"/>
      <c r="R23" s="784"/>
      <c r="S23" s="270">
        <f>SUM(S18)</f>
        <v>0</v>
      </c>
      <c r="U23" s="99"/>
      <c r="V23" s="687" t="s">
        <v>194</v>
      </c>
      <c r="W23" s="688"/>
      <c r="X23" s="688"/>
      <c r="Y23" s="688"/>
      <c r="Z23" s="688"/>
      <c r="AA23" s="688"/>
      <c r="AB23" s="688"/>
      <c r="AC23" s="689"/>
      <c r="AD23" s="199">
        <f>SUM(AD18:AD22)</f>
        <v>295839.46999999997</v>
      </c>
    </row>
    <row r="24" spans="1:30" ht="15.75" customHeight="1" thickBot="1" x14ac:dyDescent="0.3">
      <c r="A24" s="89">
        <v>1</v>
      </c>
      <c r="B24" s="72" t="s">
        <v>51</v>
      </c>
      <c r="C24" s="36" t="s">
        <v>48</v>
      </c>
      <c r="D24" s="27" t="s">
        <v>105</v>
      </c>
      <c r="E24" s="37" t="s">
        <v>13</v>
      </c>
      <c r="F24" s="87" t="s">
        <v>106</v>
      </c>
      <c r="G24" s="186">
        <v>17988.73</v>
      </c>
      <c r="K24" s="716">
        <v>1</v>
      </c>
      <c r="L24" s="621" t="s">
        <v>125</v>
      </c>
      <c r="M24" s="719" t="s">
        <v>164</v>
      </c>
      <c r="N24" s="36" t="s">
        <v>48</v>
      </c>
      <c r="O24" s="598" t="s">
        <v>160</v>
      </c>
      <c r="P24" s="54" t="s">
        <v>91</v>
      </c>
      <c r="Q24" s="28" t="s">
        <v>13</v>
      </c>
      <c r="R24" s="87" t="s">
        <v>163</v>
      </c>
      <c r="S24" s="42">
        <v>76384.22</v>
      </c>
      <c r="V24" s="716">
        <v>1</v>
      </c>
      <c r="W24" s="768" t="s">
        <v>125</v>
      </c>
      <c r="X24" s="363" t="s">
        <v>182</v>
      </c>
      <c r="Y24" s="115"/>
      <c r="Z24" s="598" t="s">
        <v>160</v>
      </c>
      <c r="AA24" s="598" t="s">
        <v>215</v>
      </c>
      <c r="AB24" s="9" t="s">
        <v>13</v>
      </c>
      <c r="AC24" s="47" t="s">
        <v>259</v>
      </c>
      <c r="AD24" s="408">
        <v>81053.55</v>
      </c>
    </row>
    <row r="25" spans="1:30" ht="15.75" customHeight="1" thickBot="1" x14ac:dyDescent="0.3">
      <c r="A25" s="189">
        <v>2</v>
      </c>
      <c r="B25" s="117" t="s">
        <v>58</v>
      </c>
      <c r="C25" s="33" t="s">
        <v>42</v>
      </c>
      <c r="D25" s="187" t="s">
        <v>107</v>
      </c>
      <c r="E25" s="33" t="s">
        <v>13</v>
      </c>
      <c r="F25" s="32" t="s">
        <v>108</v>
      </c>
      <c r="G25" s="188">
        <v>89650.86</v>
      </c>
      <c r="K25" s="767"/>
      <c r="L25" s="655"/>
      <c r="M25" s="789"/>
      <c r="N25" s="33" t="s">
        <v>42</v>
      </c>
      <c r="O25" s="597"/>
      <c r="P25" s="187"/>
      <c r="Q25" s="3"/>
      <c r="R25" s="46"/>
      <c r="S25" s="15"/>
      <c r="V25" s="767"/>
      <c r="W25" s="655"/>
      <c r="X25" s="490" t="s">
        <v>258</v>
      </c>
      <c r="Y25" s="33"/>
      <c r="Z25" s="597"/>
      <c r="AA25" s="606"/>
      <c r="AB25" s="3"/>
      <c r="AC25" s="46"/>
      <c r="AD25" s="15"/>
    </row>
    <row r="26" spans="1:30" ht="15.75" customHeight="1" thickBot="1" x14ac:dyDescent="0.3">
      <c r="A26" s="759" t="s">
        <v>43</v>
      </c>
      <c r="B26" s="785"/>
      <c r="C26" s="785"/>
      <c r="D26" s="785"/>
      <c r="E26" s="785"/>
      <c r="F26" s="786"/>
      <c r="G26" s="201" t="e">
        <f>G24+G25+#REF!</f>
        <v>#REF!</v>
      </c>
      <c r="K26" s="787" t="s">
        <v>93</v>
      </c>
      <c r="L26" s="760"/>
      <c r="M26" s="760"/>
      <c r="N26" s="760"/>
      <c r="O26" s="760"/>
      <c r="P26" s="760"/>
      <c r="Q26" s="760"/>
      <c r="R26" s="761"/>
      <c r="S26" s="340" t="e">
        <f>S24+S25+#REF!</f>
        <v>#REF!</v>
      </c>
      <c r="V26" s="759" t="s">
        <v>93</v>
      </c>
      <c r="W26" s="760"/>
      <c r="X26" s="760"/>
      <c r="Y26" s="760"/>
      <c r="Z26" s="760"/>
      <c r="AA26" s="760"/>
      <c r="AB26" s="760"/>
      <c r="AC26" s="761"/>
      <c r="AD26" s="340">
        <f>AD24+AD25</f>
        <v>81053.55</v>
      </c>
    </row>
    <row r="27" spans="1:30" ht="15.75" customHeight="1" thickBot="1" x14ac:dyDescent="0.3">
      <c r="A27" s="324"/>
      <c r="B27" s="325"/>
      <c r="C27" s="325"/>
      <c r="D27" s="325"/>
      <c r="E27" s="325"/>
      <c r="F27" s="325"/>
      <c r="G27" s="201"/>
      <c r="K27" s="322"/>
      <c r="L27" s="323"/>
      <c r="M27" s="323"/>
      <c r="N27" s="323"/>
      <c r="O27" s="323"/>
      <c r="P27" s="323"/>
      <c r="Q27" s="323"/>
      <c r="R27" s="323"/>
      <c r="S27" s="271"/>
      <c r="V27" s="763">
        <v>1</v>
      </c>
      <c r="W27" s="750" t="s">
        <v>166</v>
      </c>
      <c r="X27" s="363" t="s">
        <v>182</v>
      </c>
      <c r="Y27" s="334"/>
      <c r="Z27" s="598" t="s">
        <v>261</v>
      </c>
      <c r="AA27" s="598" t="s">
        <v>262</v>
      </c>
      <c r="AB27" s="596" t="s">
        <v>13</v>
      </c>
      <c r="AC27" s="488" t="s">
        <v>263</v>
      </c>
      <c r="AD27" s="460">
        <v>291434.77</v>
      </c>
    </row>
    <row r="28" spans="1:30" ht="15.75" customHeight="1" thickBot="1" x14ac:dyDescent="0.3">
      <c r="A28" s="324"/>
      <c r="B28" s="325"/>
      <c r="C28" s="325"/>
      <c r="D28" s="325"/>
      <c r="E28" s="325"/>
      <c r="F28" s="325"/>
      <c r="G28" s="201"/>
      <c r="K28" s="322"/>
      <c r="L28" s="323"/>
      <c r="M28" s="323"/>
      <c r="N28" s="323"/>
      <c r="O28" s="323"/>
      <c r="P28" s="323"/>
      <c r="Q28" s="323"/>
      <c r="R28" s="323"/>
      <c r="S28" s="271"/>
      <c r="V28" s="764"/>
      <c r="W28" s="751"/>
      <c r="X28" s="487" t="s">
        <v>260</v>
      </c>
      <c r="Y28" s="335"/>
      <c r="Z28" s="589"/>
      <c r="AA28" s="589"/>
      <c r="AB28" s="589"/>
      <c r="AC28" s="489"/>
      <c r="AD28" s="487"/>
    </row>
    <row r="29" spans="1:30" ht="15.75" customHeight="1" thickBot="1" x14ac:dyDescent="0.3">
      <c r="A29" s="324"/>
      <c r="B29" s="325"/>
      <c r="C29" s="325"/>
      <c r="D29" s="325"/>
      <c r="E29" s="325"/>
      <c r="F29" s="325"/>
      <c r="G29" s="201"/>
      <c r="K29" s="322"/>
      <c r="L29" s="323"/>
      <c r="M29" s="323"/>
      <c r="N29" s="323"/>
      <c r="O29" s="323"/>
      <c r="P29" s="323"/>
      <c r="Q29" s="323"/>
      <c r="R29" s="323"/>
      <c r="S29" s="271"/>
      <c r="V29" s="443">
        <v>2</v>
      </c>
      <c r="W29" s="636" t="s">
        <v>166</v>
      </c>
      <c r="X29" s="94" t="s">
        <v>286</v>
      </c>
      <c r="Y29" s="334"/>
      <c r="Z29" s="665" t="s">
        <v>365</v>
      </c>
      <c r="AA29" s="598" t="s">
        <v>366</v>
      </c>
      <c r="AB29" s="596" t="s">
        <v>13</v>
      </c>
      <c r="AC29" s="332" t="s">
        <v>367</v>
      </c>
      <c r="AD29" s="42">
        <v>11705.38</v>
      </c>
    </row>
    <row r="30" spans="1:30" ht="15.75" customHeight="1" thickBot="1" x14ac:dyDescent="0.3">
      <c r="A30" s="324"/>
      <c r="B30" s="325"/>
      <c r="C30" s="325"/>
      <c r="D30" s="325"/>
      <c r="E30" s="325"/>
      <c r="F30" s="325"/>
      <c r="G30" s="201"/>
      <c r="K30" s="322"/>
      <c r="L30" s="323"/>
      <c r="M30" s="323"/>
      <c r="N30" s="323"/>
      <c r="O30" s="323"/>
      <c r="P30" s="323"/>
      <c r="Q30" s="323"/>
      <c r="R30" s="323"/>
      <c r="S30" s="271"/>
      <c r="V30" s="366"/>
      <c r="W30" s="671"/>
      <c r="X30" s="92" t="s">
        <v>364</v>
      </c>
      <c r="Y30" s="335"/>
      <c r="Z30" s="765"/>
      <c r="AA30" s="589"/>
      <c r="AB30" s="589"/>
      <c r="AC30" s="333"/>
      <c r="AD30" s="211"/>
    </row>
    <row r="31" spans="1:30" ht="15.75" customHeight="1" thickBot="1" x14ac:dyDescent="0.3">
      <c r="A31" s="324"/>
      <c r="B31" s="325"/>
      <c r="C31" s="325"/>
      <c r="D31" s="325"/>
      <c r="E31" s="325"/>
      <c r="F31" s="325"/>
      <c r="G31" s="201"/>
      <c r="K31" s="322"/>
      <c r="L31" s="323"/>
      <c r="M31" s="323"/>
      <c r="N31" s="323"/>
      <c r="O31" s="323"/>
      <c r="P31" s="323"/>
      <c r="Q31" s="323"/>
      <c r="R31" s="323"/>
      <c r="S31" s="271"/>
      <c r="V31" s="704">
        <v>3</v>
      </c>
      <c r="W31" s="636" t="s">
        <v>166</v>
      </c>
      <c r="X31" s="267" t="s">
        <v>235</v>
      </c>
      <c r="Y31" s="331"/>
      <c r="Z31" s="598" t="s">
        <v>265</v>
      </c>
      <c r="AA31" s="598" t="s">
        <v>266</v>
      </c>
      <c r="AB31" s="596" t="s">
        <v>13</v>
      </c>
      <c r="AC31" s="766" t="s">
        <v>267</v>
      </c>
      <c r="AD31" s="662">
        <v>21000</v>
      </c>
    </row>
    <row r="32" spans="1:30" ht="15.75" customHeight="1" thickBot="1" x14ac:dyDescent="0.3">
      <c r="A32" s="324"/>
      <c r="B32" s="325"/>
      <c r="C32" s="325"/>
      <c r="D32" s="325"/>
      <c r="E32" s="325"/>
      <c r="F32" s="325"/>
      <c r="G32" s="201"/>
      <c r="K32" s="322"/>
      <c r="L32" s="323"/>
      <c r="M32" s="323"/>
      <c r="N32" s="323"/>
      <c r="O32" s="323"/>
      <c r="P32" s="323"/>
      <c r="Q32" s="323"/>
      <c r="R32" s="323"/>
      <c r="S32" s="271"/>
      <c r="V32" s="749"/>
      <c r="W32" s="671"/>
      <c r="X32" s="43" t="s">
        <v>264</v>
      </c>
      <c r="Y32" s="207"/>
      <c r="Z32" s="589"/>
      <c r="AA32" s="589"/>
      <c r="AB32" s="589"/>
      <c r="AC32" s="694"/>
      <c r="AD32" s="663"/>
    </row>
    <row r="33" spans="1:30" ht="15.75" customHeight="1" thickBot="1" x14ac:dyDescent="0.3">
      <c r="A33" s="324"/>
      <c r="B33" s="325"/>
      <c r="C33" s="325"/>
      <c r="D33" s="325"/>
      <c r="E33" s="325"/>
      <c r="F33" s="325"/>
      <c r="G33" s="201"/>
      <c r="K33" s="322"/>
      <c r="L33" s="323"/>
      <c r="M33" s="323"/>
      <c r="N33" s="323"/>
      <c r="O33" s="323"/>
      <c r="P33" s="323"/>
      <c r="Q33" s="323"/>
      <c r="R33" s="323"/>
      <c r="S33" s="271"/>
      <c r="V33" s="704">
        <v>4</v>
      </c>
      <c r="W33" s="636" t="s">
        <v>166</v>
      </c>
      <c r="X33" s="664" t="s">
        <v>268</v>
      </c>
      <c r="Y33" s="331"/>
      <c r="Z33" s="665" t="s">
        <v>196</v>
      </c>
      <c r="AA33" s="598" t="s">
        <v>269</v>
      </c>
      <c r="AB33" s="506" t="s">
        <v>13</v>
      </c>
      <c r="AC33" s="118" t="s">
        <v>270</v>
      </c>
      <c r="AD33" s="157">
        <v>65392.59</v>
      </c>
    </row>
    <row r="34" spans="1:30" ht="15.75" customHeight="1" thickBot="1" x14ac:dyDescent="0.3">
      <c r="A34" s="503"/>
      <c r="B34" s="504"/>
      <c r="C34" s="504"/>
      <c r="D34" s="504"/>
      <c r="E34" s="504"/>
      <c r="F34" s="504"/>
      <c r="G34" s="201"/>
      <c r="K34" s="498"/>
      <c r="L34" s="499"/>
      <c r="M34" s="499"/>
      <c r="N34" s="499"/>
      <c r="O34" s="499"/>
      <c r="P34" s="499"/>
      <c r="Q34" s="499"/>
      <c r="R34" s="499"/>
      <c r="S34" s="271"/>
      <c r="V34" s="705"/>
      <c r="W34" s="670"/>
      <c r="X34" s="637"/>
      <c r="Y34" s="522"/>
      <c r="Z34" s="666"/>
      <c r="AA34" s="597"/>
      <c r="AB34" s="326" t="s">
        <v>13</v>
      </c>
      <c r="AC34" s="119" t="s">
        <v>271</v>
      </c>
      <c r="AD34" s="135">
        <v>52129.53</v>
      </c>
    </row>
    <row r="35" spans="1:30" ht="15.75" customHeight="1" thickBot="1" x14ac:dyDescent="0.3">
      <c r="A35" s="503"/>
      <c r="B35" s="504"/>
      <c r="C35" s="504"/>
      <c r="D35" s="504"/>
      <c r="E35" s="504"/>
      <c r="F35" s="504"/>
      <c r="G35" s="201"/>
      <c r="K35" s="498"/>
      <c r="L35" s="499"/>
      <c r="M35" s="499"/>
      <c r="N35" s="499"/>
      <c r="O35" s="499"/>
      <c r="P35" s="499"/>
      <c r="Q35" s="499"/>
      <c r="R35" s="499"/>
      <c r="S35" s="271"/>
      <c r="V35" s="705"/>
      <c r="W35" s="670"/>
      <c r="X35" s="637"/>
      <c r="Y35" s="522"/>
      <c r="Z35" s="666"/>
      <c r="AA35" s="597"/>
      <c r="AB35" s="507" t="s">
        <v>13</v>
      </c>
      <c r="AC35" s="179" t="s">
        <v>272</v>
      </c>
      <c r="AD35" s="295">
        <v>11469.66</v>
      </c>
    </row>
    <row r="36" spans="1:30" ht="15.75" customHeight="1" x14ac:dyDescent="0.25">
      <c r="A36" s="203">
        <v>1</v>
      </c>
      <c r="B36" s="204" t="s">
        <v>58</v>
      </c>
      <c r="C36" s="102" t="s">
        <v>110</v>
      </c>
      <c r="D36" s="102" t="s">
        <v>111</v>
      </c>
      <c r="E36" s="102" t="s">
        <v>13</v>
      </c>
      <c r="F36" s="118" t="s">
        <v>113</v>
      </c>
      <c r="G36" s="83">
        <v>291641.86</v>
      </c>
      <c r="K36" s="723">
        <v>1</v>
      </c>
      <c r="L36" s="726" t="s">
        <v>166</v>
      </c>
      <c r="M36" s="267"/>
      <c r="N36" s="102"/>
      <c r="O36" s="102"/>
      <c r="P36" s="102"/>
      <c r="Q36" s="102"/>
      <c r="R36" s="102"/>
      <c r="S36" s="273"/>
      <c r="V36" s="708">
        <v>5</v>
      </c>
      <c r="W36" s="636" t="s">
        <v>166</v>
      </c>
      <c r="X36" s="523" t="s">
        <v>235</v>
      </c>
      <c r="Y36" s="102"/>
      <c r="Z36" s="598" t="s">
        <v>274</v>
      </c>
      <c r="AA36" s="598" t="s">
        <v>275</v>
      </c>
      <c r="AB36" s="598" t="s">
        <v>13</v>
      </c>
      <c r="AC36" s="488" t="s">
        <v>276</v>
      </c>
      <c r="AD36" s="460">
        <v>21102.66</v>
      </c>
    </row>
    <row r="37" spans="1:30" ht="15.75" customHeight="1" thickBot="1" x14ac:dyDescent="0.3">
      <c r="A37" s="205"/>
      <c r="B37" s="3" t="s">
        <v>112</v>
      </c>
      <c r="C37" s="3"/>
      <c r="D37" s="3"/>
      <c r="E37" s="3" t="s">
        <v>13</v>
      </c>
      <c r="F37" s="119" t="s">
        <v>114</v>
      </c>
      <c r="G37" s="15">
        <v>144718.13</v>
      </c>
      <c r="K37" s="724"/>
      <c r="L37" s="637"/>
      <c r="M37" s="3"/>
      <c r="N37" s="3"/>
      <c r="O37" s="3"/>
      <c r="P37" s="3"/>
      <c r="Q37" s="3"/>
      <c r="R37" s="3"/>
      <c r="S37" s="274"/>
      <c r="V37" s="709"/>
      <c r="W37" s="671"/>
      <c r="X37" s="493" t="s">
        <v>273</v>
      </c>
      <c r="Y37" s="43"/>
      <c r="Z37" s="597"/>
      <c r="AA37" s="589"/>
      <c r="AB37" s="589"/>
      <c r="AC37" s="490"/>
      <c r="AD37" s="490"/>
    </row>
    <row r="38" spans="1:30" ht="15.75" customHeight="1" x14ac:dyDescent="0.25">
      <c r="A38" s="205"/>
      <c r="B38" s="190"/>
      <c r="C38" s="3"/>
      <c r="D38" s="3"/>
      <c r="E38" s="3" t="s">
        <v>13</v>
      </c>
      <c r="F38" s="119" t="s">
        <v>115</v>
      </c>
      <c r="G38" s="15">
        <v>135571.5</v>
      </c>
      <c r="K38" s="724"/>
      <c r="L38" s="637"/>
      <c r="M38" s="190"/>
      <c r="N38" s="3"/>
      <c r="O38" s="3"/>
      <c r="P38" s="3"/>
      <c r="Q38" s="3"/>
      <c r="R38" s="119"/>
      <c r="S38" s="15"/>
      <c r="V38" s="706">
        <v>6</v>
      </c>
      <c r="W38" s="713" t="s">
        <v>166</v>
      </c>
      <c r="X38" s="28" t="s">
        <v>235</v>
      </c>
      <c r="Y38" s="148"/>
      <c r="Z38" s="28" t="s">
        <v>278</v>
      </c>
      <c r="AA38" s="28" t="s">
        <v>279</v>
      </c>
      <c r="AB38" s="506" t="s">
        <v>13</v>
      </c>
      <c r="AC38" s="58" t="s">
        <v>280</v>
      </c>
      <c r="AD38" s="447">
        <v>29315.93</v>
      </c>
    </row>
    <row r="39" spans="1:30" ht="15.75" customHeight="1" thickBot="1" x14ac:dyDescent="0.3">
      <c r="A39" s="205"/>
      <c r="B39" s="190"/>
      <c r="C39" s="3"/>
      <c r="D39" s="3"/>
      <c r="E39" s="3"/>
      <c r="F39" s="119"/>
      <c r="G39" s="15"/>
      <c r="K39" s="724"/>
      <c r="L39" s="637"/>
      <c r="M39" s="190"/>
      <c r="N39" s="3"/>
      <c r="O39" s="3"/>
      <c r="P39" s="3"/>
      <c r="Q39" s="3"/>
      <c r="R39" s="119"/>
      <c r="S39" s="15"/>
      <c r="V39" s="707"/>
      <c r="W39" s="714"/>
      <c r="X39" s="44" t="s">
        <v>277</v>
      </c>
      <c r="Y39" s="108"/>
      <c r="Z39" s="424"/>
      <c r="AA39" s="490"/>
      <c r="AB39" s="373"/>
      <c r="AC39" s="46"/>
      <c r="AD39" s="135"/>
    </row>
    <row r="40" spans="1:30" ht="15.75" customHeight="1" x14ac:dyDescent="0.25">
      <c r="A40" s="189"/>
      <c r="B40" s="105"/>
      <c r="C40" s="9"/>
      <c r="D40" s="9"/>
      <c r="E40" s="9"/>
      <c r="F40" s="179"/>
      <c r="G40" s="193"/>
      <c r="K40" s="724"/>
      <c r="L40" s="637"/>
      <c r="M40" s="105"/>
      <c r="N40" s="9"/>
      <c r="O40" s="9"/>
      <c r="P40" s="9"/>
      <c r="Q40" s="9"/>
      <c r="R40" s="179"/>
      <c r="S40" s="193"/>
      <c r="V40" s="710">
        <v>7</v>
      </c>
      <c r="W40" s="636" t="s">
        <v>166</v>
      </c>
      <c r="X40" s="94" t="s">
        <v>281</v>
      </c>
      <c r="Y40" s="102"/>
      <c r="Z40" s="598" t="s">
        <v>283</v>
      </c>
      <c r="AA40" s="681" t="s">
        <v>284</v>
      </c>
      <c r="AB40" s="596" t="s">
        <v>13</v>
      </c>
      <c r="AC40" s="605" t="s">
        <v>285</v>
      </c>
      <c r="AD40" s="585">
        <v>42174.35</v>
      </c>
    </row>
    <row r="41" spans="1:30" ht="15.75" customHeight="1" thickBot="1" x14ac:dyDescent="0.3">
      <c r="A41" s="189"/>
      <c r="B41" s="105"/>
      <c r="C41" s="9"/>
      <c r="D41" s="9"/>
      <c r="E41" s="9"/>
      <c r="F41" s="179"/>
      <c r="G41" s="193"/>
      <c r="K41" s="724"/>
      <c r="L41" s="637"/>
      <c r="M41" s="105"/>
      <c r="N41" s="9"/>
      <c r="O41" s="9"/>
      <c r="P41" s="9"/>
      <c r="Q41" s="9"/>
      <c r="R41" s="179"/>
      <c r="S41" s="193"/>
      <c r="V41" s="711"/>
      <c r="W41" s="672"/>
      <c r="X41" s="60" t="s">
        <v>282</v>
      </c>
      <c r="Y41" s="11"/>
      <c r="Z41" s="589"/>
      <c r="AA41" s="593"/>
      <c r="AB41" s="589"/>
      <c r="AC41" s="656"/>
      <c r="AD41" s="589"/>
    </row>
    <row r="42" spans="1:30" ht="15.75" customHeight="1" x14ac:dyDescent="0.25">
      <c r="A42" s="189"/>
      <c r="B42" s="105"/>
      <c r="C42" s="9"/>
      <c r="D42" s="9"/>
      <c r="E42" s="9"/>
      <c r="F42" s="179"/>
      <c r="G42" s="193"/>
      <c r="K42" s="724"/>
      <c r="L42" s="637"/>
      <c r="M42" s="105"/>
      <c r="N42" s="9"/>
      <c r="O42" s="9"/>
      <c r="P42" s="9"/>
      <c r="Q42" s="9"/>
      <c r="R42" s="179"/>
      <c r="S42" s="193"/>
      <c r="V42" s="721">
        <v>8</v>
      </c>
      <c r="W42" s="669" t="s">
        <v>166</v>
      </c>
      <c r="X42" s="166" t="s">
        <v>323</v>
      </c>
      <c r="Y42" s="579"/>
      <c r="Z42" s="28" t="s">
        <v>325</v>
      </c>
      <c r="AA42" s="28" t="s">
        <v>326</v>
      </c>
      <c r="AB42" s="373" t="s">
        <v>13</v>
      </c>
      <c r="AC42" s="46" t="s">
        <v>327</v>
      </c>
      <c r="AD42" s="113">
        <v>8979.75</v>
      </c>
    </row>
    <row r="43" spans="1:30" ht="15.75" customHeight="1" thickBot="1" x14ac:dyDescent="0.3">
      <c r="A43" s="189"/>
      <c r="B43" s="105"/>
      <c r="C43" s="9"/>
      <c r="D43" s="9"/>
      <c r="E43" s="9"/>
      <c r="F43" s="179"/>
      <c r="G43" s="193"/>
      <c r="K43" s="724"/>
      <c r="L43" s="637"/>
      <c r="M43" s="105"/>
      <c r="N43" s="9"/>
      <c r="O43" s="9"/>
      <c r="P43" s="9"/>
      <c r="Q43" s="9"/>
      <c r="R43" s="179"/>
      <c r="S43" s="193"/>
      <c r="V43" s="722"/>
      <c r="W43" s="668"/>
      <c r="X43" s="387" t="s">
        <v>324</v>
      </c>
      <c r="Y43" s="578"/>
      <c r="Z43" s="580"/>
      <c r="AA43" s="45"/>
      <c r="AB43" s="444" t="s">
        <v>13</v>
      </c>
      <c r="AC43" s="47" t="s">
        <v>328</v>
      </c>
      <c r="AD43" s="295">
        <v>64207.57</v>
      </c>
    </row>
    <row r="44" spans="1:30" ht="15.75" hidden="1" customHeight="1" x14ac:dyDescent="0.25">
      <c r="A44" s="189"/>
      <c r="B44" s="105"/>
      <c r="C44" s="9"/>
      <c r="D44" s="9"/>
      <c r="E44" s="9"/>
      <c r="F44" s="179"/>
      <c r="G44" s="193"/>
      <c r="K44" s="724"/>
      <c r="L44" s="637"/>
      <c r="M44" s="105"/>
      <c r="N44" s="9"/>
      <c r="O44" s="9"/>
      <c r="P44" s="9"/>
      <c r="Q44" s="9"/>
      <c r="R44" s="179"/>
      <c r="S44" s="193"/>
      <c r="V44" s="739">
        <v>10</v>
      </c>
      <c r="W44" s="636" t="s">
        <v>166</v>
      </c>
      <c r="X44" s="448"/>
      <c r="Y44" s="426"/>
      <c r="Z44" s="598"/>
      <c r="AA44" s="598"/>
      <c r="AB44" s="372"/>
      <c r="AC44" s="58"/>
      <c r="AD44" s="56"/>
    </row>
    <row r="45" spans="1:30" ht="15.75" hidden="1" customHeight="1" thickBot="1" x14ac:dyDescent="0.3">
      <c r="A45" s="189"/>
      <c r="B45" s="105"/>
      <c r="C45" s="9"/>
      <c r="D45" s="9"/>
      <c r="E45" s="9"/>
      <c r="F45" s="179"/>
      <c r="G45" s="193"/>
      <c r="K45" s="724"/>
      <c r="L45" s="637"/>
      <c r="M45" s="105"/>
      <c r="N45" s="9"/>
      <c r="O45" s="9"/>
      <c r="P45" s="9"/>
      <c r="Q45" s="9"/>
      <c r="R45" s="179"/>
      <c r="S45" s="193"/>
      <c r="V45" s="741"/>
      <c r="W45" s="672"/>
      <c r="X45" s="677"/>
      <c r="Y45" s="335"/>
      <c r="Z45" s="597"/>
      <c r="AA45" s="597"/>
      <c r="AB45" s="373"/>
      <c r="AC45" s="46"/>
      <c r="AD45" s="53"/>
    </row>
    <row r="46" spans="1:30" ht="15.75" hidden="1" customHeight="1" thickBot="1" x14ac:dyDescent="0.3">
      <c r="A46" s="189"/>
      <c r="B46" s="105"/>
      <c r="C46" s="9"/>
      <c r="D46" s="9"/>
      <c r="E46" s="9"/>
      <c r="F46" s="179"/>
      <c r="G46" s="193"/>
      <c r="K46" s="724"/>
      <c r="L46" s="637"/>
      <c r="M46" s="105"/>
      <c r="N46" s="9"/>
      <c r="O46" s="9"/>
      <c r="P46" s="9"/>
      <c r="Q46" s="9"/>
      <c r="R46" s="179"/>
      <c r="S46" s="193"/>
      <c r="V46" s="740"/>
      <c r="W46" s="427"/>
      <c r="X46" s="678"/>
      <c r="Y46" s="220"/>
      <c r="Z46" s="589"/>
      <c r="AA46" s="589"/>
      <c r="AB46" s="430"/>
      <c r="AC46" s="40"/>
      <c r="AD46" s="121"/>
    </row>
    <row r="47" spans="1:30" ht="15.75" hidden="1" customHeight="1" x14ac:dyDescent="0.25">
      <c r="A47" s="189"/>
      <c r="B47" s="105"/>
      <c r="C47" s="9"/>
      <c r="D47" s="9"/>
      <c r="E47" s="9"/>
      <c r="F47" s="179"/>
      <c r="G47" s="193"/>
      <c r="K47" s="724"/>
      <c r="L47" s="637"/>
      <c r="M47" s="105"/>
      <c r="N47" s="9"/>
      <c r="O47" s="9"/>
      <c r="P47" s="9"/>
      <c r="Q47" s="9"/>
      <c r="R47" s="179"/>
      <c r="S47" s="193"/>
      <c r="V47" s="739">
        <v>11</v>
      </c>
      <c r="W47" s="636" t="s">
        <v>166</v>
      </c>
      <c r="X47" s="166"/>
      <c r="Y47" s="426"/>
      <c r="Z47" s="28"/>
      <c r="AA47" s="598"/>
      <c r="AB47" s="598"/>
      <c r="AC47" s="605"/>
      <c r="AD47" s="673"/>
    </row>
    <row r="48" spans="1:30" ht="15.75" hidden="1" customHeight="1" thickBot="1" x14ac:dyDescent="0.3">
      <c r="A48" s="189"/>
      <c r="B48" s="105"/>
      <c r="C48" s="9"/>
      <c r="D48" s="9"/>
      <c r="E48" s="9"/>
      <c r="F48" s="179"/>
      <c r="G48" s="193"/>
      <c r="K48" s="724"/>
      <c r="L48" s="637"/>
      <c r="M48" s="105"/>
      <c r="N48" s="9"/>
      <c r="O48" s="9"/>
      <c r="P48" s="9"/>
      <c r="Q48" s="9"/>
      <c r="R48" s="179"/>
      <c r="S48" s="193"/>
      <c r="V48" s="740"/>
      <c r="W48" s="671"/>
      <c r="X48" s="449"/>
      <c r="Y48" s="425"/>
      <c r="Z48" s="428"/>
      <c r="AA48" s="589"/>
      <c r="AB48" s="589"/>
      <c r="AC48" s="656"/>
      <c r="AD48" s="630"/>
    </row>
    <row r="49" spans="1:30" ht="15.75" hidden="1" customHeight="1" x14ac:dyDescent="0.25">
      <c r="A49" s="189"/>
      <c r="B49" s="105"/>
      <c r="C49" s="9"/>
      <c r="D49" s="9"/>
      <c r="E49" s="9"/>
      <c r="F49" s="179"/>
      <c r="G49" s="193"/>
      <c r="K49" s="724"/>
      <c r="L49" s="637"/>
      <c r="M49" s="105"/>
      <c r="N49" s="9"/>
      <c r="O49" s="9"/>
      <c r="P49" s="9"/>
      <c r="Q49" s="9"/>
      <c r="R49" s="179"/>
      <c r="S49" s="193"/>
      <c r="V49" s="377">
        <v>12</v>
      </c>
      <c r="W49" s="669" t="s">
        <v>166</v>
      </c>
      <c r="X49" s="166"/>
      <c r="Y49" s="424"/>
      <c r="Z49" s="28"/>
      <c r="AA49" s="28"/>
      <c r="AB49" s="372"/>
      <c r="AC49" s="58"/>
      <c r="AD49" s="447"/>
    </row>
    <row r="50" spans="1:30" ht="15.75" hidden="1" customHeight="1" thickBot="1" x14ac:dyDescent="0.3">
      <c r="A50" s="189"/>
      <c r="B50" s="105"/>
      <c r="C50" s="9"/>
      <c r="D50" s="9"/>
      <c r="E50" s="9"/>
      <c r="F50" s="179"/>
      <c r="G50" s="193"/>
      <c r="K50" s="724"/>
      <c r="L50" s="637"/>
      <c r="M50" s="105"/>
      <c r="N50" s="9"/>
      <c r="O50" s="9"/>
      <c r="P50" s="9"/>
      <c r="Q50" s="9"/>
      <c r="R50" s="179"/>
      <c r="S50" s="193"/>
      <c r="V50" s="386"/>
      <c r="W50" s="668"/>
      <c r="X50" s="387"/>
      <c r="Y50" s="378"/>
      <c r="Z50" s="380"/>
      <c r="AA50" s="45"/>
      <c r="AB50" s="373"/>
      <c r="AC50" s="46"/>
      <c r="AD50" s="113"/>
    </row>
    <row r="51" spans="1:30" ht="15.75" customHeight="1" x14ac:dyDescent="0.25">
      <c r="A51" s="189"/>
      <c r="B51" s="105"/>
      <c r="C51" s="9"/>
      <c r="D51" s="9"/>
      <c r="E51" s="9"/>
      <c r="F51" s="179"/>
      <c r="G51" s="193"/>
      <c r="K51" s="724"/>
      <c r="L51" s="637"/>
      <c r="M51" s="105"/>
      <c r="N51" s="9"/>
      <c r="O51" s="9"/>
      <c r="P51" s="9"/>
      <c r="Q51" s="9"/>
      <c r="R51" s="179"/>
      <c r="S51" s="193"/>
      <c r="V51" s="376">
        <v>9</v>
      </c>
      <c r="W51" s="557" t="s">
        <v>166</v>
      </c>
      <c r="X51" s="94" t="s">
        <v>286</v>
      </c>
      <c r="Y51" s="426"/>
      <c r="Z51" s="28" t="s">
        <v>47</v>
      </c>
      <c r="AA51" s="28" t="s">
        <v>288</v>
      </c>
      <c r="AB51" s="506" t="s">
        <v>13</v>
      </c>
      <c r="AC51" s="118" t="s">
        <v>289</v>
      </c>
      <c r="AD51" s="157">
        <v>130274.14</v>
      </c>
    </row>
    <row r="52" spans="1:30" ht="15.75" customHeight="1" x14ac:dyDescent="0.25">
      <c r="A52" s="189"/>
      <c r="B52" s="105"/>
      <c r="C52" s="9"/>
      <c r="D52" s="9"/>
      <c r="E52" s="9"/>
      <c r="F52" s="179"/>
      <c r="G52" s="193"/>
      <c r="K52" s="724"/>
      <c r="L52" s="637"/>
      <c r="M52" s="105"/>
      <c r="N52" s="9"/>
      <c r="O52" s="9"/>
      <c r="P52" s="9"/>
      <c r="Q52" s="9"/>
      <c r="R52" s="179"/>
      <c r="S52" s="193"/>
      <c r="V52" s="377"/>
      <c r="W52" s="558"/>
      <c r="X52" s="92" t="s">
        <v>287</v>
      </c>
      <c r="Y52" s="424"/>
      <c r="Z52" s="429"/>
      <c r="AA52" s="10"/>
      <c r="AB52" s="326" t="s">
        <v>13</v>
      </c>
      <c r="AC52" s="119" t="s">
        <v>290</v>
      </c>
      <c r="AD52" s="113">
        <v>35534.660000000003</v>
      </c>
    </row>
    <row r="53" spans="1:30" ht="15.75" customHeight="1" x14ac:dyDescent="0.25">
      <c r="A53" s="189"/>
      <c r="B53" s="105"/>
      <c r="C53" s="9"/>
      <c r="D53" s="9"/>
      <c r="E53" s="9"/>
      <c r="F53" s="179"/>
      <c r="G53" s="193"/>
      <c r="K53" s="724"/>
      <c r="L53" s="637"/>
      <c r="M53" s="105"/>
      <c r="N53" s="9"/>
      <c r="O53" s="9"/>
      <c r="P53" s="9"/>
      <c r="Q53" s="9"/>
      <c r="R53" s="179"/>
      <c r="S53" s="193"/>
      <c r="V53" s="377"/>
      <c r="W53" s="558"/>
      <c r="X53" s="197"/>
      <c r="Y53" s="424"/>
      <c r="Z53" s="429"/>
      <c r="AA53" s="10"/>
      <c r="AB53" s="326" t="s">
        <v>13</v>
      </c>
      <c r="AC53" s="119" t="s">
        <v>291</v>
      </c>
      <c r="AD53" s="113">
        <v>47465.54</v>
      </c>
    </row>
    <row r="54" spans="1:30" ht="15.75" customHeight="1" x14ac:dyDescent="0.25">
      <c r="A54" s="189"/>
      <c r="B54" s="105"/>
      <c r="C54" s="9"/>
      <c r="D54" s="9"/>
      <c r="E54" s="9"/>
      <c r="F54" s="179"/>
      <c r="G54" s="193"/>
      <c r="K54" s="724"/>
      <c r="L54" s="637"/>
      <c r="M54" s="105"/>
      <c r="N54" s="9"/>
      <c r="O54" s="9"/>
      <c r="P54" s="9"/>
      <c r="Q54" s="9"/>
      <c r="R54" s="179"/>
      <c r="S54" s="193"/>
      <c r="V54" s="377"/>
      <c r="W54" s="558"/>
      <c r="X54" s="197"/>
      <c r="Y54" s="424"/>
      <c r="Z54" s="429"/>
      <c r="AA54" s="10"/>
      <c r="AB54" s="326" t="s">
        <v>13</v>
      </c>
      <c r="AC54" s="119" t="s">
        <v>292</v>
      </c>
      <c r="AD54" s="113">
        <v>18376.91</v>
      </c>
    </row>
    <row r="55" spans="1:30" ht="15.75" customHeight="1" x14ac:dyDescent="0.25">
      <c r="A55" s="189"/>
      <c r="B55" s="105"/>
      <c r="C55" s="9"/>
      <c r="D55" s="9"/>
      <c r="E55" s="9"/>
      <c r="F55" s="179"/>
      <c r="G55" s="193"/>
      <c r="K55" s="724"/>
      <c r="L55" s="637"/>
      <c r="M55" s="105"/>
      <c r="N55" s="9"/>
      <c r="O55" s="9"/>
      <c r="P55" s="9"/>
      <c r="Q55" s="9"/>
      <c r="R55" s="179"/>
      <c r="S55" s="193"/>
      <c r="V55" s="377"/>
      <c r="W55" s="558"/>
      <c r="X55" s="197"/>
      <c r="Y55" s="424"/>
      <c r="Z55" s="429"/>
      <c r="AA55" s="10"/>
      <c r="AB55" s="326" t="s">
        <v>13</v>
      </c>
      <c r="AC55" s="119" t="s">
        <v>293</v>
      </c>
      <c r="AD55" s="113">
        <v>41663.269999999997</v>
      </c>
    </row>
    <row r="56" spans="1:30" ht="15.75" customHeight="1" thickBot="1" x14ac:dyDescent="0.3">
      <c r="A56" s="189"/>
      <c r="B56" s="105"/>
      <c r="C56" s="9"/>
      <c r="D56" s="9"/>
      <c r="E56" s="9"/>
      <c r="F56" s="179"/>
      <c r="G56" s="193"/>
      <c r="K56" s="724"/>
      <c r="L56" s="637"/>
      <c r="M56" s="105"/>
      <c r="N56" s="9"/>
      <c r="O56" s="9"/>
      <c r="P56" s="9"/>
      <c r="Q56" s="9"/>
      <c r="R56" s="179"/>
      <c r="S56" s="193"/>
      <c r="V56" s="377"/>
      <c r="W56" s="558"/>
      <c r="X56" s="197"/>
      <c r="Y56" s="424"/>
      <c r="Z56" s="429"/>
      <c r="AA56" s="10"/>
      <c r="AB56" s="507" t="s">
        <v>13</v>
      </c>
      <c r="AC56" s="179" t="s">
        <v>294</v>
      </c>
      <c r="AD56" s="408">
        <v>10965.78</v>
      </c>
    </row>
    <row r="57" spans="1:30" ht="15.75" customHeight="1" x14ac:dyDescent="0.25">
      <c r="A57" s="189"/>
      <c r="B57" s="105"/>
      <c r="C57" s="9"/>
      <c r="D57" s="9"/>
      <c r="E57" s="9"/>
      <c r="F57" s="179"/>
      <c r="G57" s="193"/>
      <c r="K57" s="724"/>
      <c r="L57" s="637"/>
      <c r="M57" s="105"/>
      <c r="N57" s="9"/>
      <c r="O57" s="9"/>
      <c r="P57" s="9"/>
      <c r="Q57" s="9"/>
      <c r="R57" s="179"/>
      <c r="S57" s="193"/>
      <c r="V57" s="560">
        <v>10</v>
      </c>
      <c r="W57" s="667" t="s">
        <v>166</v>
      </c>
      <c r="X57" s="227" t="s">
        <v>286</v>
      </c>
      <c r="Y57" s="561"/>
      <c r="Z57" s="679" t="s">
        <v>369</v>
      </c>
      <c r="AA57" s="39" t="s">
        <v>370</v>
      </c>
      <c r="AB57" s="559" t="s">
        <v>13</v>
      </c>
      <c r="AC57" s="102" t="s">
        <v>371</v>
      </c>
      <c r="AD57" s="102">
        <v>59351.82</v>
      </c>
    </row>
    <row r="58" spans="1:30" ht="15.75" customHeight="1" thickBot="1" x14ac:dyDescent="0.3">
      <c r="A58" s="189"/>
      <c r="B58" s="105"/>
      <c r="C58" s="9"/>
      <c r="D58" s="9"/>
      <c r="E58" s="9"/>
      <c r="F58" s="179"/>
      <c r="G58" s="193"/>
      <c r="K58" s="724"/>
      <c r="L58" s="637"/>
      <c r="M58" s="105"/>
      <c r="N58" s="9"/>
      <c r="O58" s="9"/>
      <c r="P58" s="9"/>
      <c r="Q58" s="9"/>
      <c r="R58" s="179"/>
      <c r="S58" s="193"/>
      <c r="V58" s="386"/>
      <c r="W58" s="668"/>
      <c r="X58" s="257" t="s">
        <v>368</v>
      </c>
      <c r="Y58" s="418"/>
      <c r="Z58" s="680"/>
      <c r="AA58" s="391"/>
      <c r="AB58" s="576"/>
      <c r="AC58" s="577"/>
      <c r="AD58" s="576"/>
    </row>
    <row r="59" spans="1:30" ht="15.75" customHeight="1" x14ac:dyDescent="0.25">
      <c r="A59" s="189"/>
      <c r="B59" s="105"/>
      <c r="C59" s="9"/>
      <c r="D59" s="9"/>
      <c r="E59" s="9"/>
      <c r="F59" s="179"/>
      <c r="G59" s="193"/>
      <c r="K59" s="724"/>
      <c r="L59" s="637"/>
      <c r="M59" s="105"/>
      <c r="N59" s="9"/>
      <c r="O59" s="9"/>
      <c r="P59" s="9"/>
      <c r="Q59" s="9"/>
      <c r="R59" s="179"/>
      <c r="S59" s="193"/>
      <c r="V59" s="505">
        <v>11</v>
      </c>
      <c r="W59" s="667" t="s">
        <v>166</v>
      </c>
      <c r="X59" s="94" t="s">
        <v>286</v>
      </c>
      <c r="Y59" s="424"/>
      <c r="Z59" s="28" t="s">
        <v>296</v>
      </c>
      <c r="AA59" s="28" t="s">
        <v>297</v>
      </c>
      <c r="AB59" s="491" t="s">
        <v>13</v>
      </c>
      <c r="AC59" s="32" t="s">
        <v>298</v>
      </c>
      <c r="AD59" s="246">
        <v>17003.990000000002</v>
      </c>
    </row>
    <row r="60" spans="1:30" ht="15.75" customHeight="1" thickBot="1" x14ac:dyDescent="0.3">
      <c r="A60" s="189"/>
      <c r="B60" s="105"/>
      <c r="C60" s="9"/>
      <c r="D60" s="9"/>
      <c r="E60" s="9"/>
      <c r="F60" s="179"/>
      <c r="G60" s="193"/>
      <c r="K60" s="724"/>
      <c r="L60" s="637"/>
      <c r="M60" s="105"/>
      <c r="N60" s="9"/>
      <c r="O60" s="9"/>
      <c r="P60" s="9"/>
      <c r="Q60" s="9"/>
      <c r="R60" s="179"/>
      <c r="S60" s="193"/>
      <c r="V60" s="386"/>
      <c r="W60" s="668"/>
      <c r="X60" s="92" t="s">
        <v>295</v>
      </c>
      <c r="Y60" s="424"/>
      <c r="Z60" s="11"/>
      <c r="AA60" s="11"/>
      <c r="AB60" s="43"/>
      <c r="AC60" s="40"/>
      <c r="AD60" s="149"/>
    </row>
    <row r="61" spans="1:30" ht="17.25" customHeight="1" x14ac:dyDescent="0.25">
      <c r="A61" s="189"/>
      <c r="B61" s="105"/>
      <c r="C61" s="9"/>
      <c r="D61" s="9"/>
      <c r="E61" s="9"/>
      <c r="F61" s="179"/>
      <c r="G61" s="193"/>
      <c r="K61" s="724"/>
      <c r="L61" s="637"/>
      <c r="M61" s="105"/>
      <c r="N61" s="9"/>
      <c r="O61" s="9"/>
      <c r="P61" s="9"/>
      <c r="Q61" s="9"/>
      <c r="R61" s="179"/>
      <c r="S61" s="193"/>
      <c r="V61" s="721">
        <v>12</v>
      </c>
      <c r="W61" s="669" t="s">
        <v>166</v>
      </c>
      <c r="X61" s="581" t="s">
        <v>373</v>
      </c>
      <c r="Y61" s="424"/>
      <c r="Z61" s="583" t="s">
        <v>375</v>
      </c>
      <c r="AA61" s="583" t="s">
        <v>376</v>
      </c>
      <c r="AB61" s="682" t="s">
        <v>13</v>
      </c>
      <c r="AC61" s="581" t="s">
        <v>377</v>
      </c>
      <c r="AD61" s="584">
        <v>28383.1</v>
      </c>
    </row>
    <row r="62" spans="1:30" ht="15.75" customHeight="1" thickBot="1" x14ac:dyDescent="0.3">
      <c r="A62" s="189"/>
      <c r="B62" s="105"/>
      <c r="C62" s="9"/>
      <c r="D62" s="9"/>
      <c r="E62" s="9"/>
      <c r="F62" s="179"/>
      <c r="G62" s="193"/>
      <c r="K62" s="724"/>
      <c r="L62" s="637"/>
      <c r="M62" s="105"/>
      <c r="N62" s="9"/>
      <c r="O62" s="9"/>
      <c r="P62" s="9"/>
      <c r="Q62" s="9"/>
      <c r="R62" s="179"/>
      <c r="S62" s="193"/>
      <c r="V62" s="722"/>
      <c r="W62" s="668"/>
      <c r="X62" s="582" t="s">
        <v>374</v>
      </c>
      <c r="Y62" s="381"/>
      <c r="Z62" s="384"/>
      <c r="AA62" s="45"/>
      <c r="AB62" s="683"/>
      <c r="AC62" s="391"/>
      <c r="AD62" s="391"/>
    </row>
    <row r="63" spans="1:30" ht="15.75" hidden="1" customHeight="1" x14ac:dyDescent="0.25">
      <c r="A63" s="189"/>
      <c r="B63" s="105"/>
      <c r="C63" s="9"/>
      <c r="D63" s="9"/>
      <c r="E63" s="9"/>
      <c r="F63" s="179"/>
      <c r="G63" s="193"/>
      <c r="K63" s="724"/>
      <c r="L63" s="637"/>
      <c r="M63" s="105"/>
      <c r="N63" s="9"/>
      <c r="O63" s="9"/>
      <c r="P63" s="9"/>
      <c r="Q63" s="9"/>
      <c r="R63" s="179"/>
      <c r="S63" s="193"/>
      <c r="V63" s="377">
        <v>15</v>
      </c>
      <c r="W63" s="669" t="s">
        <v>166</v>
      </c>
      <c r="X63" s="76" t="s">
        <v>182</v>
      </c>
      <c r="Y63" s="385"/>
      <c r="Z63" s="392" t="s">
        <v>185</v>
      </c>
      <c r="AA63" s="393" t="s">
        <v>186</v>
      </c>
      <c r="AB63" s="674" t="s">
        <v>13</v>
      </c>
      <c r="AC63" s="695" t="s">
        <v>187</v>
      </c>
      <c r="AD63" s="715">
        <v>0</v>
      </c>
    </row>
    <row r="64" spans="1:30" ht="15.75" hidden="1" customHeight="1" thickBot="1" x14ac:dyDescent="0.3">
      <c r="A64" s="189"/>
      <c r="B64" s="105"/>
      <c r="C64" s="9"/>
      <c r="D64" s="9"/>
      <c r="E64" s="9"/>
      <c r="F64" s="179"/>
      <c r="G64" s="193"/>
      <c r="K64" s="724"/>
      <c r="L64" s="637"/>
      <c r="M64" s="105"/>
      <c r="N64" s="9"/>
      <c r="O64" s="9"/>
      <c r="P64" s="9"/>
      <c r="Q64" s="9"/>
      <c r="R64" s="179"/>
      <c r="S64" s="193"/>
      <c r="V64" s="386"/>
      <c r="W64" s="668"/>
      <c r="X64" s="44" t="s">
        <v>184</v>
      </c>
      <c r="Y64" s="385"/>
      <c r="Z64" s="390"/>
      <c r="AA64" s="391"/>
      <c r="AB64" s="660"/>
      <c r="AC64" s="642"/>
      <c r="AD64" s="660"/>
    </row>
    <row r="65" spans="1:30" ht="15.75" hidden="1" customHeight="1" thickBot="1" x14ac:dyDescent="0.3">
      <c r="A65" s="206"/>
      <c r="B65" s="207"/>
      <c r="C65" s="207"/>
      <c r="D65" s="207"/>
      <c r="E65" s="43" t="s">
        <v>13</v>
      </c>
      <c r="F65" s="77" t="s">
        <v>116</v>
      </c>
      <c r="G65" s="82">
        <v>93955.9</v>
      </c>
      <c r="K65" s="725"/>
      <c r="L65" s="727"/>
      <c r="M65" s="207"/>
      <c r="N65" s="207"/>
      <c r="O65" s="207"/>
      <c r="P65" s="207"/>
      <c r="Q65" s="43"/>
      <c r="R65" s="77"/>
      <c r="S65" s="82"/>
      <c r="V65" s="336"/>
      <c r="W65" s="379"/>
      <c r="X65" s="375"/>
      <c r="Y65" s="335"/>
      <c r="Z65" s="374"/>
      <c r="AA65" s="378"/>
      <c r="AB65" s="382"/>
      <c r="AC65" s="383"/>
      <c r="AD65" s="211"/>
    </row>
    <row r="66" spans="1:30" ht="15.75" customHeight="1" thickBot="1" x14ac:dyDescent="0.3">
      <c r="A66" s="687" t="s">
        <v>117</v>
      </c>
      <c r="B66" s="688"/>
      <c r="C66" s="688"/>
      <c r="D66" s="688"/>
      <c r="E66" s="688"/>
      <c r="F66" s="689"/>
      <c r="G66" s="202" t="e">
        <f>G36+G37+G38+#REF!+G65</f>
        <v>#REF!</v>
      </c>
      <c r="K66" s="782" t="s">
        <v>117</v>
      </c>
      <c r="L66" s="783"/>
      <c r="M66" s="783"/>
      <c r="N66" s="783"/>
      <c r="O66" s="783"/>
      <c r="P66" s="783"/>
      <c r="Q66" s="783"/>
      <c r="R66" s="784"/>
      <c r="S66" s="279" t="e">
        <f>S36+S37+S38+#REF!+S65</f>
        <v>#REF!</v>
      </c>
      <c r="V66" s="687" t="s">
        <v>117</v>
      </c>
      <c r="W66" s="688"/>
      <c r="X66" s="688"/>
      <c r="Y66" s="688"/>
      <c r="Z66" s="688"/>
      <c r="AA66" s="688"/>
      <c r="AB66" s="688"/>
      <c r="AC66" s="689"/>
      <c r="AD66" s="519">
        <f>SUM(AD27:AD65)</f>
        <v>1007931.4</v>
      </c>
    </row>
    <row r="67" spans="1:30" ht="15.75" customHeight="1" thickBot="1" x14ac:dyDescent="0.3">
      <c r="A67" s="551"/>
      <c r="B67" s="552"/>
      <c r="C67" s="552"/>
      <c r="D67" s="552"/>
      <c r="E67" s="552"/>
      <c r="F67" s="553"/>
      <c r="G67" s="278"/>
      <c r="K67" s="554"/>
      <c r="L67" s="555"/>
      <c r="M67" s="555"/>
      <c r="N67" s="555"/>
      <c r="O67" s="555"/>
      <c r="P67" s="555"/>
      <c r="Q67" s="555"/>
      <c r="R67" s="555"/>
      <c r="S67" s="278"/>
      <c r="V67" s="696">
        <v>1</v>
      </c>
      <c r="W67" s="675" t="s">
        <v>171</v>
      </c>
      <c r="X67" s="102" t="s">
        <v>235</v>
      </c>
      <c r="Y67" s="556"/>
      <c r="Z67" s="598" t="s">
        <v>250</v>
      </c>
      <c r="AA67" s="712" t="s">
        <v>251</v>
      </c>
      <c r="AB67" s="592" t="s">
        <v>13</v>
      </c>
      <c r="AC67" s="575" t="s">
        <v>252</v>
      </c>
      <c r="AD67" s="520">
        <v>97666.3</v>
      </c>
    </row>
    <row r="68" spans="1:30" ht="15.75" customHeight="1" thickBot="1" x14ac:dyDescent="0.3">
      <c r="A68" s="494"/>
      <c r="B68" s="495"/>
      <c r="C68" s="495"/>
      <c r="D68" s="495"/>
      <c r="E68" s="495"/>
      <c r="F68" s="496"/>
      <c r="G68" s="278"/>
      <c r="K68" s="497"/>
      <c r="L68" s="500"/>
      <c r="M68" s="500"/>
      <c r="N68" s="500"/>
      <c r="O68" s="500"/>
      <c r="P68" s="500"/>
      <c r="Q68" s="500"/>
      <c r="R68" s="500"/>
      <c r="S68" s="278"/>
      <c r="V68" s="748"/>
      <c r="W68" s="676"/>
      <c r="X68" s="43" t="s">
        <v>249</v>
      </c>
      <c r="Y68" s="501"/>
      <c r="Z68" s="589"/>
      <c r="AA68" s="676"/>
      <c r="AB68" s="651"/>
      <c r="AC68" s="73"/>
      <c r="AD68" s="521"/>
    </row>
    <row r="69" spans="1:30" ht="15.75" customHeight="1" thickBot="1" x14ac:dyDescent="0.3">
      <c r="A69" s="275"/>
      <c r="B69" s="276"/>
      <c r="C69" s="276"/>
      <c r="D69" s="276"/>
      <c r="E69" s="276"/>
      <c r="F69" s="277"/>
      <c r="G69" s="278"/>
      <c r="K69" s="280">
        <v>1</v>
      </c>
      <c r="L69" s="281" t="s">
        <v>171</v>
      </c>
      <c r="M69" s="282"/>
      <c r="N69" s="281"/>
      <c r="O69" s="268"/>
      <c r="P69" s="36"/>
      <c r="Q69" s="37"/>
      <c r="R69" s="283"/>
      <c r="S69" s="284"/>
      <c r="V69" s="696">
        <v>2</v>
      </c>
      <c r="W69" s="675" t="s">
        <v>171</v>
      </c>
      <c r="X69" s="102" t="s">
        <v>235</v>
      </c>
      <c r="Y69" s="281"/>
      <c r="Z69" s="598" t="s">
        <v>246</v>
      </c>
      <c r="AA69" s="598" t="s">
        <v>247</v>
      </c>
      <c r="AB69" s="592" t="s">
        <v>13</v>
      </c>
      <c r="AC69" s="605" t="s">
        <v>248</v>
      </c>
      <c r="AD69" s="693">
        <v>17246.32</v>
      </c>
    </row>
    <row r="70" spans="1:30" ht="15.75" customHeight="1" thickBot="1" x14ac:dyDescent="0.3">
      <c r="A70" s="275"/>
      <c r="B70" s="276"/>
      <c r="C70" s="276"/>
      <c r="D70" s="276"/>
      <c r="E70" s="276"/>
      <c r="F70" s="277"/>
      <c r="G70" s="278"/>
      <c r="K70" s="280">
        <v>2</v>
      </c>
      <c r="L70" s="281" t="s">
        <v>171</v>
      </c>
      <c r="M70" s="282"/>
      <c r="N70" s="281"/>
      <c r="O70" s="281"/>
      <c r="P70" s="36"/>
      <c r="Q70" s="37"/>
      <c r="R70" s="48"/>
      <c r="S70" s="285"/>
      <c r="V70" s="697"/>
      <c r="W70" s="676"/>
      <c r="X70" s="43" t="s">
        <v>245</v>
      </c>
      <c r="Y70" s="281"/>
      <c r="Z70" s="589"/>
      <c r="AA70" s="589"/>
      <c r="AB70" s="651"/>
      <c r="AC70" s="656"/>
      <c r="AD70" s="694"/>
    </row>
    <row r="71" spans="1:30" ht="15.75" customHeight="1" thickBot="1" x14ac:dyDescent="0.3">
      <c r="A71" s="275"/>
      <c r="B71" s="276"/>
      <c r="C71" s="276"/>
      <c r="D71" s="276"/>
      <c r="E71" s="276"/>
      <c r="F71" s="277"/>
      <c r="G71" s="278"/>
      <c r="K71" s="280">
        <v>1</v>
      </c>
      <c r="L71" s="281" t="s">
        <v>171</v>
      </c>
      <c r="M71" s="282"/>
      <c r="N71" s="281"/>
      <c r="O71" s="281"/>
      <c r="P71" s="286"/>
      <c r="Q71" s="37"/>
      <c r="R71" s="48"/>
      <c r="S71" s="285"/>
      <c r="V71" s="280"/>
      <c r="W71" s="368"/>
      <c r="X71" s="329"/>
      <c r="Y71" s="281"/>
      <c r="Z71" s="36"/>
      <c r="AA71" s="36"/>
      <c r="AB71" s="37"/>
      <c r="AC71" s="48"/>
      <c r="AD71" s="330"/>
    </row>
    <row r="72" spans="1:30" ht="15.75" customHeight="1" thickBot="1" x14ac:dyDescent="0.3">
      <c r="A72" s="275"/>
      <c r="B72" s="276"/>
      <c r="C72" s="276"/>
      <c r="D72" s="276"/>
      <c r="E72" s="276"/>
      <c r="F72" s="277"/>
      <c r="G72" s="278"/>
      <c r="K72" s="790" t="s">
        <v>43</v>
      </c>
      <c r="L72" s="791"/>
      <c r="M72" s="791"/>
      <c r="N72" s="791"/>
      <c r="O72" s="791"/>
      <c r="P72" s="791"/>
      <c r="Q72" s="791"/>
      <c r="R72" s="792"/>
      <c r="S72" s="341">
        <f>S69+S70+S71</f>
        <v>0</v>
      </c>
      <c r="V72" s="690" t="s">
        <v>43</v>
      </c>
      <c r="W72" s="691"/>
      <c r="X72" s="691"/>
      <c r="Y72" s="691"/>
      <c r="Z72" s="691"/>
      <c r="AA72" s="691"/>
      <c r="AB72" s="691"/>
      <c r="AC72" s="692"/>
      <c r="AD72" s="524">
        <f>AD69+AD70+AD71+AD67</f>
        <v>114912.62</v>
      </c>
    </row>
    <row r="73" spans="1:30" ht="15.75" thickBot="1" x14ac:dyDescent="0.3">
      <c r="A73" s="698" t="s">
        <v>32</v>
      </c>
      <c r="B73" s="699"/>
      <c r="C73" s="699"/>
      <c r="D73" s="699"/>
      <c r="E73" s="699"/>
      <c r="F73" s="700"/>
      <c r="G73" s="75" t="e">
        <f>G11+#REF!+G17+G23+G26+G66</f>
        <v>#REF!</v>
      </c>
      <c r="K73" s="698" t="s">
        <v>32</v>
      </c>
      <c r="L73" s="699"/>
      <c r="M73" s="699"/>
      <c r="N73" s="699"/>
      <c r="O73" s="699"/>
      <c r="P73" s="699"/>
      <c r="Q73" s="699"/>
      <c r="R73" s="700"/>
      <c r="S73" s="75" t="e">
        <f>S11+#REF!+S17+S23+S26+S66+S72</f>
        <v>#REF!</v>
      </c>
      <c r="V73" s="687" t="s">
        <v>32</v>
      </c>
      <c r="W73" s="688"/>
      <c r="X73" s="688"/>
      <c r="Y73" s="688"/>
      <c r="Z73" s="688"/>
      <c r="AA73" s="688"/>
      <c r="AB73" s="688"/>
      <c r="AC73" s="689"/>
      <c r="AD73" s="21">
        <f>AD11++AD17+AD23+AD26+AD66+AD72</f>
        <v>1780792.4700000002</v>
      </c>
    </row>
    <row r="74" spans="1:30" x14ac:dyDescent="0.25">
      <c r="A74" s="68"/>
      <c r="B74" s="68"/>
      <c r="C74" s="68"/>
      <c r="D74" s="68"/>
      <c r="E74" s="68"/>
      <c r="F74" s="68"/>
      <c r="G74" s="63"/>
    </row>
    <row r="75" spans="1:30" x14ac:dyDescent="0.25">
      <c r="AD75" s="99"/>
    </row>
    <row r="76" spans="1:30" x14ac:dyDescent="0.25">
      <c r="AD76" s="99"/>
    </row>
    <row r="77" spans="1:30" x14ac:dyDescent="0.25">
      <c r="AD77" s="99"/>
    </row>
    <row r="78" spans="1:30" x14ac:dyDescent="0.25">
      <c r="AD78" s="99"/>
    </row>
    <row r="81" spans="1:32" x14ac:dyDescent="0.25">
      <c r="D81" s="80"/>
      <c r="E81" s="10"/>
    </row>
    <row r="83" spans="1:32" x14ac:dyDescent="0.25">
      <c r="D83" s="22" t="s">
        <v>130</v>
      </c>
      <c r="E83" s="22" t="s">
        <v>130</v>
      </c>
      <c r="F83" s="22"/>
      <c r="I83" s="18" t="s">
        <v>19</v>
      </c>
    </row>
    <row r="84" spans="1:32" x14ac:dyDescent="0.25">
      <c r="D84" s="22"/>
      <c r="E84" s="22"/>
      <c r="F84" s="22"/>
      <c r="I84" s="18"/>
    </row>
    <row r="85" spans="1:32" ht="15.75" thickBot="1" x14ac:dyDescent="0.3">
      <c r="B85" s="736" t="s">
        <v>39</v>
      </c>
      <c r="C85" s="736"/>
      <c r="D85" s="736"/>
      <c r="E85" s="736"/>
      <c r="F85" s="736"/>
      <c r="G85" s="736"/>
      <c r="H85" s="736"/>
      <c r="I85" s="736"/>
    </row>
    <row r="86" spans="1:32" ht="39" x14ac:dyDescent="0.25">
      <c r="A86" s="7" t="s">
        <v>2</v>
      </c>
      <c r="B86" s="4" t="s">
        <v>3</v>
      </c>
      <c r="C86" s="232" t="s">
        <v>126</v>
      </c>
      <c r="D86" s="232"/>
      <c r="E86" s="4" t="s">
        <v>4</v>
      </c>
      <c r="F86" s="5" t="s">
        <v>5</v>
      </c>
      <c r="G86" s="5" t="s">
        <v>17</v>
      </c>
      <c r="H86" s="5" t="s">
        <v>6</v>
      </c>
      <c r="I86" s="12" t="s">
        <v>14</v>
      </c>
    </row>
    <row r="87" spans="1:32" ht="15.75" thickBot="1" x14ac:dyDescent="0.3">
      <c r="A87" s="34" t="s">
        <v>7</v>
      </c>
      <c r="B87" s="124"/>
      <c r="C87" s="124"/>
      <c r="D87" s="124"/>
      <c r="E87" s="124"/>
      <c r="F87" s="124" t="s">
        <v>8</v>
      </c>
      <c r="G87" s="124" t="s">
        <v>16</v>
      </c>
      <c r="H87" s="124" t="s">
        <v>9</v>
      </c>
      <c r="I87" s="125" t="s">
        <v>12</v>
      </c>
    </row>
    <row r="88" spans="1:32" x14ac:dyDescent="0.25">
      <c r="A88" s="164">
        <v>1</v>
      </c>
      <c r="B88" s="208" t="s">
        <v>118</v>
      </c>
      <c r="C88" s="72" t="s">
        <v>58</v>
      </c>
      <c r="D88" s="27" t="s">
        <v>0</v>
      </c>
      <c r="E88" s="28" t="str">
        <f>UPPER(D88)</f>
        <v>GENTIANA</v>
      </c>
      <c r="F88" s="33" t="s">
        <v>59</v>
      </c>
      <c r="G88" s="28" t="s">
        <v>13</v>
      </c>
      <c r="H88" s="109" t="s">
        <v>131</v>
      </c>
      <c r="I88" s="42">
        <v>7935.35</v>
      </c>
      <c r="AF88" t="s">
        <v>183</v>
      </c>
    </row>
    <row r="89" spans="1:32" ht="15.75" thickBot="1" x14ac:dyDescent="0.3">
      <c r="A89" s="238"/>
      <c r="B89" s="167"/>
      <c r="C89" s="78" t="s">
        <v>60</v>
      </c>
      <c r="D89" s="45"/>
      <c r="E89" s="44" t="str">
        <f>UPPER(D89)</f>
        <v/>
      </c>
      <c r="F89" s="168"/>
      <c r="G89" s="43" t="s">
        <v>132</v>
      </c>
      <c r="H89" s="77" t="s">
        <v>133</v>
      </c>
      <c r="I89" s="82">
        <v>20933.05</v>
      </c>
    </row>
    <row r="90" spans="1:32" x14ac:dyDescent="0.25">
      <c r="A90" s="174"/>
      <c r="B90" s="230"/>
      <c r="C90" s="230"/>
      <c r="D90" s="11"/>
      <c r="E90" s="10"/>
      <c r="F90" s="235"/>
      <c r="G90" s="148"/>
      <c r="H90" s="236"/>
      <c r="I90" s="237"/>
    </row>
    <row r="91" spans="1:32" x14ac:dyDescent="0.25">
      <c r="A91" s="174"/>
      <c r="B91" s="172"/>
      <c r="C91" s="172"/>
      <c r="D91" s="9"/>
      <c r="E91" s="9"/>
      <c r="F91" s="137"/>
      <c r="G91" s="81"/>
      <c r="H91" s="119"/>
      <c r="I91" s="135"/>
    </row>
    <row r="92" spans="1:32" x14ac:dyDescent="0.25">
      <c r="A92" s="174"/>
      <c r="B92" s="171"/>
      <c r="C92" s="171"/>
      <c r="D92" s="11"/>
      <c r="E92" s="11"/>
      <c r="F92" s="11"/>
      <c r="G92" s="81"/>
      <c r="H92" s="119"/>
      <c r="I92" s="135"/>
    </row>
    <row r="93" spans="1:32" ht="15.75" thickBot="1" x14ac:dyDescent="0.3">
      <c r="A93" s="124"/>
      <c r="B93" s="171"/>
      <c r="C93" s="171"/>
      <c r="D93" s="11"/>
      <c r="E93" s="11"/>
      <c r="F93" s="114"/>
      <c r="G93" s="180"/>
      <c r="H93" s="179"/>
      <c r="I93" s="97"/>
    </row>
    <row r="94" spans="1:32" ht="15.75" thickBot="1" x14ac:dyDescent="0.3">
      <c r="A94" s="742" t="s">
        <v>31</v>
      </c>
      <c r="B94" s="743"/>
      <c r="C94" s="743"/>
      <c r="D94" s="743"/>
      <c r="E94" s="743"/>
      <c r="F94" s="743"/>
      <c r="G94" s="743"/>
      <c r="H94" s="744"/>
      <c r="I94" s="152">
        <f>SUM(I88:I93)</f>
        <v>28868.400000000001</v>
      </c>
    </row>
    <row r="95" spans="1:32" x14ac:dyDescent="0.25">
      <c r="A95" s="14">
        <v>1</v>
      </c>
      <c r="B95" s="219" t="s">
        <v>120</v>
      </c>
      <c r="C95" s="72" t="s">
        <v>58</v>
      </c>
      <c r="D95" s="33" t="s">
        <v>33</v>
      </c>
      <c r="E95" s="28" t="s">
        <v>57</v>
      </c>
      <c r="F95" s="54" t="s">
        <v>63</v>
      </c>
      <c r="G95" s="102" t="s">
        <v>13</v>
      </c>
      <c r="H95" s="58" t="s">
        <v>142</v>
      </c>
      <c r="I95" s="56">
        <v>15028.41</v>
      </c>
    </row>
    <row r="96" spans="1:32" x14ac:dyDescent="0.25">
      <c r="A96" s="177"/>
      <c r="B96" s="76"/>
      <c r="C96" s="76"/>
      <c r="D96" s="10"/>
      <c r="E96" s="11"/>
      <c r="F96" s="10"/>
      <c r="G96" s="9" t="s">
        <v>13</v>
      </c>
      <c r="H96" s="47" t="s">
        <v>143</v>
      </c>
      <c r="I96" s="194">
        <v>5254.03</v>
      </c>
    </row>
    <row r="97" spans="1:9" x14ac:dyDescent="0.25">
      <c r="A97" s="177"/>
      <c r="B97" s="76"/>
      <c r="C97" s="76"/>
      <c r="D97" s="10"/>
      <c r="E97" s="11"/>
      <c r="F97" s="10"/>
      <c r="G97" s="9" t="s">
        <v>13</v>
      </c>
      <c r="H97" s="47" t="s">
        <v>144</v>
      </c>
      <c r="I97" s="194">
        <v>14162.68</v>
      </c>
    </row>
    <row r="98" spans="1:9" x14ac:dyDescent="0.25">
      <c r="A98" s="177"/>
      <c r="B98" s="76"/>
      <c r="C98" s="76"/>
      <c r="D98" s="10"/>
      <c r="E98" s="11"/>
      <c r="F98" s="10"/>
      <c r="G98" s="9" t="s">
        <v>13</v>
      </c>
      <c r="H98" s="47" t="s">
        <v>145</v>
      </c>
      <c r="I98" s="194">
        <v>8625.26</v>
      </c>
    </row>
    <row r="99" spans="1:9" ht="15.75" thickBot="1" x14ac:dyDescent="0.3">
      <c r="A99" s="116"/>
      <c r="B99" s="44"/>
      <c r="C99" s="44"/>
      <c r="D99" s="45"/>
      <c r="E99" s="44"/>
      <c r="F99" s="45"/>
      <c r="G99" s="43" t="s">
        <v>13</v>
      </c>
      <c r="H99" s="40" t="s">
        <v>146</v>
      </c>
      <c r="I99" s="121">
        <v>22484.87</v>
      </c>
    </row>
    <row r="100" spans="1:9" x14ac:dyDescent="0.25">
      <c r="A100" s="241">
        <v>2</v>
      </c>
      <c r="B100" s="214" t="s">
        <v>120</v>
      </c>
      <c r="C100" s="76" t="s">
        <v>58</v>
      </c>
      <c r="D100" s="240" t="s">
        <v>22</v>
      </c>
      <c r="E100" s="253" t="str">
        <f>UPPER(D100)</f>
        <v>ANDISIMA</v>
      </c>
      <c r="F100" s="80" t="s">
        <v>135</v>
      </c>
      <c r="G100" s="254" t="s">
        <v>13</v>
      </c>
      <c r="H100" s="225" t="s">
        <v>136</v>
      </c>
      <c r="I100" s="255">
        <v>58724.23</v>
      </c>
    </row>
    <row r="101" spans="1:9" ht="15.75" thickBot="1" x14ac:dyDescent="0.3">
      <c r="A101" s="96"/>
      <c r="B101" s="60"/>
      <c r="C101" s="60"/>
      <c r="D101" s="45"/>
      <c r="E101" s="244" t="str">
        <f t="shared" ref="E101:E113" si="0">UPPER(D101)</f>
        <v/>
      </c>
      <c r="F101" s="85"/>
      <c r="G101" s="239" t="s">
        <v>13</v>
      </c>
      <c r="H101" s="40" t="s">
        <v>137</v>
      </c>
      <c r="I101" s="245">
        <v>6977.32</v>
      </c>
    </row>
    <row r="102" spans="1:9" ht="15.75" thickBot="1" x14ac:dyDescent="0.3">
      <c r="A102" s="241">
        <v>3</v>
      </c>
      <c r="B102" s="214" t="s">
        <v>120</v>
      </c>
      <c r="C102" s="171"/>
      <c r="D102" s="10" t="s">
        <v>55</v>
      </c>
      <c r="E102" s="240"/>
      <c r="F102" s="11"/>
      <c r="G102" s="11"/>
      <c r="H102" s="242"/>
      <c r="I102" s="139"/>
    </row>
    <row r="103" spans="1:9" ht="15.75" thickBot="1" x14ac:dyDescent="0.3">
      <c r="A103" s="96"/>
      <c r="B103" s="44"/>
      <c r="C103" s="45"/>
      <c r="D103" s="45"/>
      <c r="E103" s="65"/>
      <c r="F103" s="44"/>
      <c r="G103" s="43"/>
      <c r="H103" s="77"/>
      <c r="I103" s="97"/>
    </row>
    <row r="104" spans="1:9" ht="15.75" thickBot="1" x14ac:dyDescent="0.3">
      <c r="A104" s="39">
        <v>3</v>
      </c>
      <c r="B104" s="219" t="s">
        <v>120</v>
      </c>
      <c r="C104" s="72" t="s">
        <v>58</v>
      </c>
      <c r="D104" s="178" t="s">
        <v>45</v>
      </c>
      <c r="E104" s="65" t="str">
        <f t="shared" si="0"/>
        <v>APOSTOL</v>
      </c>
      <c r="F104" s="54" t="s">
        <v>138</v>
      </c>
      <c r="G104" s="64" t="s">
        <v>13</v>
      </c>
      <c r="H104" s="74" t="s">
        <v>139</v>
      </c>
      <c r="I104" s="246">
        <v>28000</v>
      </c>
    </row>
    <row r="105" spans="1:9" ht="45.75" thickBot="1" x14ac:dyDescent="0.3">
      <c r="A105" s="249">
        <v>4</v>
      </c>
      <c r="B105" s="250" t="s">
        <v>120</v>
      </c>
      <c r="C105" s="251" t="s">
        <v>141</v>
      </c>
      <c r="D105" s="252" t="s">
        <v>46</v>
      </c>
      <c r="E105" s="252" t="str">
        <f t="shared" si="0"/>
        <v>ASKLEPIOS SRL</v>
      </c>
      <c r="F105" s="95" t="s">
        <v>95</v>
      </c>
      <c r="G105" s="37" t="s">
        <v>13</v>
      </c>
      <c r="H105" s="48" t="s">
        <v>140</v>
      </c>
      <c r="I105" s="84">
        <v>50875.99</v>
      </c>
    </row>
    <row r="106" spans="1:9" ht="15.75" thickBot="1" x14ac:dyDescent="0.3">
      <c r="A106" s="247">
        <v>6</v>
      </c>
      <c r="B106" s="214" t="s">
        <v>120</v>
      </c>
      <c r="C106" s="11"/>
      <c r="D106" s="11" t="s">
        <v>56</v>
      </c>
      <c r="E106" s="240"/>
      <c r="F106" s="49"/>
      <c r="G106" s="92"/>
      <c r="H106" s="59"/>
      <c r="I106" s="256"/>
    </row>
    <row r="107" spans="1:9" x14ac:dyDescent="0.25">
      <c r="A107" s="39">
        <v>5</v>
      </c>
      <c r="B107" s="219" t="s">
        <v>120</v>
      </c>
      <c r="C107" s="72" t="s">
        <v>58</v>
      </c>
      <c r="D107" s="33" t="s">
        <v>0</v>
      </c>
      <c r="E107" s="178" t="str">
        <f t="shared" si="0"/>
        <v>GENTIANA</v>
      </c>
      <c r="F107" s="227" t="s">
        <v>147</v>
      </c>
      <c r="G107" s="33" t="s">
        <v>13</v>
      </c>
      <c r="H107" s="32" t="s">
        <v>133</v>
      </c>
      <c r="I107" s="243">
        <v>162337.99</v>
      </c>
    </row>
    <row r="108" spans="1:9" ht="15.75" thickBot="1" x14ac:dyDescent="0.3">
      <c r="A108" s="17"/>
      <c r="B108" s="44"/>
      <c r="C108" s="78" t="s">
        <v>148</v>
      </c>
      <c r="D108" s="45"/>
      <c r="E108" s="244" t="str">
        <f t="shared" si="0"/>
        <v/>
      </c>
      <c r="F108" s="85"/>
      <c r="G108" s="43"/>
      <c r="H108" s="40"/>
      <c r="I108" s="121"/>
    </row>
    <row r="109" spans="1:9" ht="15.75" thickBot="1" x14ac:dyDescent="0.3">
      <c r="A109" s="16">
        <v>8</v>
      </c>
      <c r="B109" s="214" t="s">
        <v>120</v>
      </c>
      <c r="C109" s="171"/>
      <c r="D109" s="10" t="s">
        <v>35</v>
      </c>
      <c r="E109" s="240"/>
      <c r="F109" s="11"/>
      <c r="G109" s="80"/>
      <c r="H109" s="133"/>
      <c r="I109" s="181"/>
    </row>
    <row r="110" spans="1:9" ht="15.75" thickBot="1" x14ac:dyDescent="0.3">
      <c r="A110" s="16"/>
      <c r="B110" s="11"/>
      <c r="C110" s="11"/>
      <c r="D110" s="11"/>
      <c r="E110" s="65"/>
      <c r="F110" s="80"/>
      <c r="G110" s="9"/>
      <c r="H110" s="133"/>
      <c r="I110" s="181"/>
    </row>
    <row r="111" spans="1:9" ht="15.75" thickBot="1" x14ac:dyDescent="0.3">
      <c r="A111" s="17"/>
      <c r="B111" s="44"/>
      <c r="C111" s="44"/>
      <c r="D111" s="44"/>
      <c r="E111" s="65"/>
      <c r="F111" s="85"/>
      <c r="G111" s="9"/>
      <c r="H111" s="133"/>
      <c r="I111" s="181"/>
    </row>
    <row r="112" spans="1:9" ht="15.75" thickBot="1" x14ac:dyDescent="0.3">
      <c r="A112" s="16">
        <v>6</v>
      </c>
      <c r="B112" s="219" t="s">
        <v>120</v>
      </c>
      <c r="C112" s="182" t="s">
        <v>58</v>
      </c>
      <c r="D112" s="28" t="s">
        <v>44</v>
      </c>
      <c r="E112" s="65" t="str">
        <f t="shared" si="0"/>
        <v>LUMILEVA FARM</v>
      </c>
      <c r="F112" s="27" t="s">
        <v>96</v>
      </c>
      <c r="G112" s="94" t="s">
        <v>11</v>
      </c>
      <c r="H112" s="32" t="s">
        <v>149</v>
      </c>
      <c r="I112" s="140">
        <v>31532.41</v>
      </c>
    </row>
    <row r="113" spans="1:9" ht="15.75" thickBot="1" x14ac:dyDescent="0.3">
      <c r="A113" s="19">
        <v>7</v>
      </c>
      <c r="B113" s="250" t="s">
        <v>120</v>
      </c>
      <c r="C113" s="183" t="s">
        <v>58</v>
      </c>
      <c r="D113" s="20" t="s">
        <v>36</v>
      </c>
      <c r="E113" s="268" t="str">
        <f t="shared" si="0"/>
        <v>HERACLEUM SRL</v>
      </c>
      <c r="F113" s="37" t="s">
        <v>97</v>
      </c>
      <c r="G113" s="269" t="s">
        <v>13</v>
      </c>
      <c r="H113" s="48" t="s">
        <v>150</v>
      </c>
      <c r="I113" s="69">
        <v>16589</v>
      </c>
    </row>
    <row r="114" spans="1:9" ht="15.75" thickBot="1" x14ac:dyDescent="0.3">
      <c r="A114" s="19"/>
      <c r="B114" s="219"/>
      <c r="C114" s="182"/>
      <c r="D114" s="33"/>
      <c r="E114" s="65"/>
      <c r="F114" s="28"/>
      <c r="G114" s="257"/>
      <c r="H114" s="73"/>
      <c r="I114" s="258"/>
    </row>
    <row r="115" spans="1:9" ht="15.75" thickBot="1" x14ac:dyDescent="0.3">
      <c r="A115" s="39"/>
      <c r="B115" s="219"/>
      <c r="C115" s="72"/>
      <c r="D115" s="94"/>
      <c r="E115" s="65"/>
      <c r="F115" s="94"/>
      <c r="G115" s="94"/>
      <c r="H115" s="57"/>
      <c r="I115" s="157"/>
    </row>
    <row r="116" spans="1:9" ht="15.75" thickBot="1" x14ac:dyDescent="0.3">
      <c r="A116" s="16"/>
      <c r="B116" s="11"/>
      <c r="C116" s="11"/>
      <c r="D116" s="11"/>
      <c r="E116" s="65"/>
      <c r="F116" s="11"/>
      <c r="G116" s="184"/>
      <c r="H116" s="46"/>
      <c r="I116" s="135"/>
    </row>
    <row r="117" spans="1:9" ht="15.75" thickBot="1" x14ac:dyDescent="0.3">
      <c r="A117" s="16"/>
      <c r="B117" s="11"/>
      <c r="C117" s="11"/>
      <c r="D117" s="11"/>
      <c r="E117" s="65"/>
      <c r="F117" s="11"/>
      <c r="G117" s="184"/>
      <c r="H117" s="46"/>
      <c r="I117" s="135"/>
    </row>
    <row r="118" spans="1:9" ht="15.75" thickBot="1" x14ac:dyDescent="0.3">
      <c r="A118" s="16"/>
      <c r="B118" s="11"/>
      <c r="C118" s="11"/>
      <c r="D118" s="11"/>
      <c r="E118" s="65"/>
      <c r="F118" s="11"/>
      <c r="G118" s="184"/>
      <c r="H118" s="46"/>
      <c r="I118" s="135"/>
    </row>
    <row r="119" spans="1:9" ht="15.75" thickBot="1" x14ac:dyDescent="0.3">
      <c r="A119" s="17"/>
      <c r="B119" s="44"/>
      <c r="C119" s="44"/>
      <c r="D119" s="44"/>
      <c r="E119" s="65"/>
      <c r="F119" s="44"/>
      <c r="G119" s="122"/>
      <c r="H119" s="40"/>
      <c r="I119" s="97"/>
    </row>
    <row r="120" spans="1:9" ht="15.75" thickBot="1" x14ac:dyDescent="0.3">
      <c r="A120" s="745" t="s">
        <v>134</v>
      </c>
      <c r="B120" s="746"/>
      <c r="C120" s="746"/>
      <c r="D120" s="746"/>
      <c r="E120" s="746"/>
      <c r="F120" s="746"/>
      <c r="G120" s="746"/>
      <c r="H120" s="747"/>
      <c r="I120" s="75">
        <f>SUM(I95:I119)</f>
        <v>420592.19</v>
      </c>
    </row>
    <row r="121" spans="1:9" ht="30.75" thickBot="1" x14ac:dyDescent="0.3">
      <c r="A121" s="9">
        <v>1</v>
      </c>
      <c r="B121" s="224" t="s">
        <v>123</v>
      </c>
      <c r="C121" s="93" t="s">
        <v>58</v>
      </c>
      <c r="D121" s="61" t="s">
        <v>28</v>
      </c>
      <c r="E121" s="233" t="s">
        <v>152</v>
      </c>
      <c r="F121" s="33" t="s">
        <v>87</v>
      </c>
      <c r="G121" s="28" t="s">
        <v>11</v>
      </c>
      <c r="H121" s="227" t="s">
        <v>151</v>
      </c>
      <c r="I121" s="140">
        <v>27061.48</v>
      </c>
    </row>
    <row r="122" spans="1:9" ht="30" x14ac:dyDescent="0.25">
      <c r="A122" s="701">
        <v>2</v>
      </c>
      <c r="B122" s="224" t="s">
        <v>123</v>
      </c>
      <c r="C122" s="93" t="s">
        <v>58</v>
      </c>
      <c r="D122" s="233"/>
      <c r="E122" s="260" t="s">
        <v>128</v>
      </c>
      <c r="F122" s="54" t="s">
        <v>85</v>
      </c>
      <c r="G122" s="102" t="s">
        <v>11</v>
      </c>
      <c r="H122" s="58" t="s">
        <v>153</v>
      </c>
      <c r="I122" s="83">
        <v>36161.11</v>
      </c>
    </row>
    <row r="123" spans="1:9" x14ac:dyDescent="0.25">
      <c r="A123" s="702"/>
      <c r="B123" s="185"/>
      <c r="C123" s="234"/>
      <c r="D123" s="191"/>
      <c r="E123" s="228"/>
      <c r="F123" s="49"/>
      <c r="G123" s="9" t="s">
        <v>13</v>
      </c>
      <c r="H123" s="46" t="s">
        <v>154</v>
      </c>
      <c r="I123" s="15">
        <v>20563.53</v>
      </c>
    </row>
    <row r="124" spans="1:9" ht="15.75" thickBot="1" x14ac:dyDescent="0.3">
      <c r="A124" s="703"/>
      <c r="B124" s="261"/>
      <c r="C124" s="262"/>
      <c r="D124" s="263"/>
      <c r="E124" s="264"/>
      <c r="F124" s="257"/>
      <c r="G124" s="43" t="s">
        <v>13</v>
      </c>
      <c r="H124" s="248" t="s">
        <v>155</v>
      </c>
      <c r="I124" s="211">
        <v>11690.71</v>
      </c>
    </row>
    <row r="125" spans="1:9" ht="15.75" thickBot="1" x14ac:dyDescent="0.3">
      <c r="A125" s="17"/>
      <c r="B125" s="259"/>
      <c r="C125" s="259"/>
      <c r="D125" s="44"/>
      <c r="E125" s="191"/>
      <c r="F125" s="45"/>
      <c r="G125" s="44"/>
      <c r="H125" s="248"/>
      <c r="I125" s="211"/>
    </row>
    <row r="126" spans="1:9" ht="15.75" thickBot="1" x14ac:dyDescent="0.3">
      <c r="A126" s="39"/>
      <c r="B126" s="66"/>
      <c r="C126" s="66"/>
      <c r="D126" s="37"/>
      <c r="E126" s="233"/>
      <c r="F126" s="36"/>
      <c r="G126" s="38"/>
      <c r="H126" s="48"/>
      <c r="I126" s="159"/>
    </row>
    <row r="127" spans="1:9" ht="15.75" thickBot="1" x14ac:dyDescent="0.3">
      <c r="A127" s="684" t="s">
        <v>15</v>
      </c>
      <c r="B127" s="685"/>
      <c r="C127" s="685"/>
      <c r="D127" s="685"/>
      <c r="E127" s="685"/>
      <c r="F127" s="685"/>
      <c r="G127" s="685"/>
      <c r="H127" s="686"/>
      <c r="I127" s="86">
        <f>SUM(I121:I126)</f>
        <v>95476.829999999987</v>
      </c>
    </row>
    <row r="128" spans="1:9" ht="15.75" thickBot="1" x14ac:dyDescent="0.3">
      <c r="A128" s="728">
        <v>1</v>
      </c>
      <c r="B128" s="730" t="s">
        <v>159</v>
      </c>
      <c r="C128" s="730" t="s">
        <v>158</v>
      </c>
      <c r="D128" s="229"/>
      <c r="E128" s="732"/>
      <c r="F128" s="227" t="s">
        <v>156</v>
      </c>
      <c r="G128" s="33" t="s">
        <v>13</v>
      </c>
      <c r="H128" s="32" t="s">
        <v>157</v>
      </c>
      <c r="I128" s="79">
        <v>10123.35</v>
      </c>
    </row>
    <row r="129" spans="1:9" ht="15.75" thickBot="1" x14ac:dyDescent="0.3">
      <c r="A129" s="729"/>
      <c r="B129" s="731"/>
      <c r="C129" s="731"/>
      <c r="D129" s="122"/>
      <c r="E129" s="628"/>
      <c r="F129" s="95"/>
      <c r="G129" s="20"/>
      <c r="H129" s="52"/>
      <c r="I129" s="69"/>
    </row>
    <row r="130" spans="1:9" ht="15.75" thickBot="1" x14ac:dyDescent="0.3">
      <c r="A130" s="733" t="s">
        <v>41</v>
      </c>
      <c r="B130" s="734"/>
      <c r="C130" s="734"/>
      <c r="D130" s="734"/>
      <c r="E130" s="734"/>
      <c r="F130" s="734"/>
      <c r="G130" s="734"/>
      <c r="H130" s="735"/>
      <c r="I130" s="270">
        <f>SUM(I128)</f>
        <v>10123.35</v>
      </c>
    </row>
    <row r="131" spans="1:9" ht="15.75" thickBot="1" x14ac:dyDescent="0.3">
      <c r="A131" s="716">
        <v>1</v>
      </c>
      <c r="B131" s="621" t="s">
        <v>125</v>
      </c>
      <c r="C131" s="719" t="s">
        <v>164</v>
      </c>
      <c r="D131" s="36" t="s">
        <v>48</v>
      </c>
      <c r="E131" s="598" t="s">
        <v>160</v>
      </c>
      <c r="F131" s="54" t="s">
        <v>91</v>
      </c>
      <c r="G131" s="27" t="s">
        <v>13</v>
      </c>
      <c r="H131" s="87" t="s">
        <v>161</v>
      </c>
      <c r="I131" s="272">
        <v>3593.14</v>
      </c>
    </row>
    <row r="132" spans="1:9" ht="15.75" thickBot="1" x14ac:dyDescent="0.3">
      <c r="A132" s="717"/>
      <c r="B132" s="606"/>
      <c r="C132" s="720"/>
      <c r="D132" s="33" t="s">
        <v>42</v>
      </c>
      <c r="E132" s="597"/>
      <c r="F132" s="187"/>
      <c r="G132" s="3" t="s">
        <v>13</v>
      </c>
      <c r="H132" s="46" t="s">
        <v>162</v>
      </c>
      <c r="I132" s="15">
        <v>13638.15</v>
      </c>
    </row>
    <row r="133" spans="1:9" ht="15.75" thickBot="1" x14ac:dyDescent="0.3">
      <c r="A133" s="718"/>
      <c r="B133" s="599"/>
      <c r="C133" s="680"/>
      <c r="D133" s="20" t="s">
        <v>0</v>
      </c>
      <c r="E133" s="589"/>
      <c r="F133" s="36"/>
      <c r="G133" s="44" t="s">
        <v>13</v>
      </c>
      <c r="H133" s="155" t="s">
        <v>163</v>
      </c>
      <c r="I133" s="211">
        <v>76384.22</v>
      </c>
    </row>
    <row r="134" spans="1:9" ht="15.75" thickBot="1" x14ac:dyDescent="0.3">
      <c r="A134" s="684" t="s">
        <v>93</v>
      </c>
      <c r="B134" s="685"/>
      <c r="C134" s="685"/>
      <c r="D134" s="685"/>
      <c r="E134" s="685"/>
      <c r="F134" s="685"/>
      <c r="G134" s="685"/>
      <c r="H134" s="686"/>
      <c r="I134" s="271">
        <f>I131+I132+I133</f>
        <v>93615.510000000009</v>
      </c>
    </row>
    <row r="135" spans="1:9" x14ac:dyDescent="0.25">
      <c r="A135" s="723">
        <v>1</v>
      </c>
      <c r="B135" s="726" t="s">
        <v>166</v>
      </c>
      <c r="C135" s="267" t="s">
        <v>127</v>
      </c>
      <c r="D135" s="102" t="s">
        <v>110</v>
      </c>
      <c r="E135" s="102" t="s">
        <v>170</v>
      </c>
      <c r="F135" s="102" t="s">
        <v>169</v>
      </c>
      <c r="G135" s="102" t="s">
        <v>13</v>
      </c>
      <c r="H135" s="102" t="s">
        <v>167</v>
      </c>
      <c r="I135" s="273">
        <v>10865.77</v>
      </c>
    </row>
    <row r="136" spans="1:9" x14ac:dyDescent="0.25">
      <c r="A136" s="724"/>
      <c r="B136" s="637"/>
      <c r="C136" s="3" t="s">
        <v>165</v>
      </c>
      <c r="D136" s="3"/>
      <c r="E136" s="3"/>
      <c r="F136" s="3"/>
      <c r="G136" s="3" t="s">
        <v>13</v>
      </c>
      <c r="H136" s="3" t="s">
        <v>168</v>
      </c>
      <c r="I136" s="274">
        <v>14652.72</v>
      </c>
    </row>
    <row r="137" spans="1:9" x14ac:dyDescent="0.25">
      <c r="A137" s="724"/>
      <c r="B137" s="637"/>
      <c r="C137" s="190"/>
      <c r="D137" s="3"/>
      <c r="E137" s="3"/>
      <c r="F137" s="3"/>
      <c r="G137" s="3"/>
      <c r="H137" s="119"/>
      <c r="I137" s="15"/>
    </row>
    <row r="138" spans="1:9" x14ac:dyDescent="0.25">
      <c r="A138" s="724"/>
      <c r="B138" s="637"/>
      <c r="C138" s="190"/>
      <c r="D138" s="3"/>
      <c r="E138" s="3"/>
      <c r="F138" s="3"/>
      <c r="G138" s="3"/>
      <c r="H138" s="119"/>
      <c r="I138" s="15"/>
    </row>
    <row r="139" spans="1:9" ht="15.75" thickBot="1" x14ac:dyDescent="0.3">
      <c r="A139" s="725"/>
      <c r="B139" s="727"/>
      <c r="C139" s="207"/>
      <c r="D139" s="207"/>
      <c r="E139" s="207"/>
      <c r="F139" s="207"/>
      <c r="G139" s="43"/>
      <c r="H139" s="77"/>
      <c r="I139" s="82"/>
    </row>
    <row r="140" spans="1:9" ht="15.75" thickBot="1" x14ac:dyDescent="0.3">
      <c r="A140" s="698" t="s">
        <v>117</v>
      </c>
      <c r="B140" s="737"/>
      <c r="C140" s="737"/>
      <c r="D140" s="737"/>
      <c r="E140" s="737"/>
      <c r="F140" s="737"/>
      <c r="G140" s="737"/>
      <c r="H140" s="738"/>
      <c r="I140" s="202">
        <f>I135+I136+I137+I138+I139</f>
        <v>25518.489999999998</v>
      </c>
    </row>
    <row r="141" spans="1:9" ht="15.75" thickBot="1" x14ac:dyDescent="0.3">
      <c r="A141" s="698" t="s">
        <v>32</v>
      </c>
      <c r="B141" s="699"/>
      <c r="C141" s="699"/>
      <c r="D141" s="699"/>
      <c r="E141" s="699"/>
      <c r="F141" s="699"/>
      <c r="G141" s="699"/>
      <c r="H141" s="700"/>
      <c r="I141" s="75">
        <f>I94+I120+I127+I130+I134+I140</f>
        <v>674194.77</v>
      </c>
    </row>
  </sheetData>
  <mergeCells count="140">
    <mergeCell ref="K23:R23"/>
    <mergeCell ref="A23:F23"/>
    <mergeCell ref="A26:F26"/>
    <mergeCell ref="A66:F66"/>
    <mergeCell ref="K26:R26"/>
    <mergeCell ref="K66:R66"/>
    <mergeCell ref="K73:R73"/>
    <mergeCell ref="K13:K16"/>
    <mergeCell ref="K18:K22"/>
    <mergeCell ref="L18:L22"/>
    <mergeCell ref="M18:M22"/>
    <mergeCell ref="O18:O22"/>
    <mergeCell ref="O24:O25"/>
    <mergeCell ref="L24:L25"/>
    <mergeCell ref="M24:M25"/>
    <mergeCell ref="L36:L65"/>
    <mergeCell ref="K36:K65"/>
    <mergeCell ref="K24:K25"/>
    <mergeCell ref="K72:R72"/>
    <mergeCell ref="B5:G5"/>
    <mergeCell ref="A11:F11"/>
    <mergeCell ref="A17:F17"/>
    <mergeCell ref="L5:S5"/>
    <mergeCell ref="K11:R11"/>
    <mergeCell ref="W9:W10"/>
    <mergeCell ref="V9:V10"/>
    <mergeCell ref="W5:AD5"/>
    <mergeCell ref="AD9:AD10"/>
    <mergeCell ref="K17:R17"/>
    <mergeCell ref="V17:AC17"/>
    <mergeCell ref="AB9:AB10"/>
    <mergeCell ref="AC9:AC10"/>
    <mergeCell ref="V11:AC11"/>
    <mergeCell ref="V13:V16"/>
    <mergeCell ref="V31:V32"/>
    <mergeCell ref="W27:W28"/>
    <mergeCell ref="Z18:Z22"/>
    <mergeCell ref="W13:W16"/>
    <mergeCell ref="Z13:Z16"/>
    <mergeCell ref="AA13:AA16"/>
    <mergeCell ref="V18:V22"/>
    <mergeCell ref="W29:W30"/>
    <mergeCell ref="V26:AC26"/>
    <mergeCell ref="W18:W22"/>
    <mergeCell ref="V27:V28"/>
    <mergeCell ref="Z29:Z30"/>
    <mergeCell ref="AA29:AA30"/>
    <mergeCell ref="W31:W32"/>
    <mergeCell ref="AA31:AA32"/>
    <mergeCell ref="AB31:AB32"/>
    <mergeCell ref="AC31:AC32"/>
    <mergeCell ref="AA24:AA25"/>
    <mergeCell ref="Z24:Z25"/>
    <mergeCell ref="V23:AC23"/>
    <mergeCell ref="V24:V25"/>
    <mergeCell ref="W24:W25"/>
    <mergeCell ref="Z27:Z28"/>
    <mergeCell ref="AB27:AB28"/>
    <mergeCell ref="A141:H141"/>
    <mergeCell ref="A131:A133"/>
    <mergeCell ref="B131:B133"/>
    <mergeCell ref="C131:C133"/>
    <mergeCell ref="E131:E133"/>
    <mergeCell ref="A134:H134"/>
    <mergeCell ref="V42:V43"/>
    <mergeCell ref="V73:AC73"/>
    <mergeCell ref="A135:A139"/>
    <mergeCell ref="B135:B139"/>
    <mergeCell ref="A128:A129"/>
    <mergeCell ref="B128:B129"/>
    <mergeCell ref="C128:C129"/>
    <mergeCell ref="E128:E129"/>
    <mergeCell ref="A130:H130"/>
    <mergeCell ref="B85:I85"/>
    <mergeCell ref="A140:H140"/>
    <mergeCell ref="V61:V62"/>
    <mergeCell ref="W42:W43"/>
    <mergeCell ref="V47:V48"/>
    <mergeCell ref="V44:V46"/>
    <mergeCell ref="A94:H94"/>
    <mergeCell ref="A120:H120"/>
    <mergeCell ref="V67:V68"/>
    <mergeCell ref="A127:H127"/>
    <mergeCell ref="V66:AC66"/>
    <mergeCell ref="V72:AC72"/>
    <mergeCell ref="AD69:AD70"/>
    <mergeCell ref="AC63:AC64"/>
    <mergeCell ref="V69:V70"/>
    <mergeCell ref="A73:F73"/>
    <mergeCell ref="A122:A124"/>
    <mergeCell ref="V33:V35"/>
    <mergeCell ref="V38:V39"/>
    <mergeCell ref="V36:V37"/>
    <mergeCell ref="AB40:AB41"/>
    <mergeCell ref="AC40:AC41"/>
    <mergeCell ref="V40:V41"/>
    <mergeCell ref="W67:W68"/>
    <mergeCell ref="AA69:AA70"/>
    <mergeCell ref="AC69:AC70"/>
    <mergeCell ref="Z67:Z68"/>
    <mergeCell ref="AA67:AA68"/>
    <mergeCell ref="AB67:AB68"/>
    <mergeCell ref="Z36:Z37"/>
    <mergeCell ref="W38:W39"/>
    <mergeCell ref="AD63:AD64"/>
    <mergeCell ref="W63:W64"/>
    <mergeCell ref="AB63:AB64"/>
    <mergeCell ref="W69:W70"/>
    <mergeCell ref="Z69:Z70"/>
    <mergeCell ref="AB69:AB70"/>
    <mergeCell ref="W40:W41"/>
    <mergeCell ref="AB47:AB48"/>
    <mergeCell ref="X45:X46"/>
    <mergeCell ref="W57:W58"/>
    <mergeCell ref="Z57:Z58"/>
    <mergeCell ref="AA40:AA41"/>
    <mergeCell ref="Z40:Z41"/>
    <mergeCell ref="AB61:AB62"/>
    <mergeCell ref="AD31:AD32"/>
    <mergeCell ref="X33:X35"/>
    <mergeCell ref="AB36:AB37"/>
    <mergeCell ref="Z31:Z32"/>
    <mergeCell ref="Z33:Z35"/>
    <mergeCell ref="W59:W60"/>
    <mergeCell ref="W61:W62"/>
    <mergeCell ref="AA27:AA28"/>
    <mergeCell ref="AA36:AA37"/>
    <mergeCell ref="AB29:AB30"/>
    <mergeCell ref="AD40:AD41"/>
    <mergeCell ref="W49:W50"/>
    <mergeCell ref="Z44:Z46"/>
    <mergeCell ref="AA44:AA46"/>
    <mergeCell ref="W33:W35"/>
    <mergeCell ref="AA33:AA35"/>
    <mergeCell ref="W36:W37"/>
    <mergeCell ref="W44:W45"/>
    <mergeCell ref="AA47:AA48"/>
    <mergeCell ref="W47:W48"/>
    <mergeCell ref="AC47:AC48"/>
    <mergeCell ref="AD47:AD48"/>
  </mergeCells>
  <pageMargins left="3.937007874015748E-2" right="3.937007874015748E-2" top="0" bottom="0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sqref="A1:H24"/>
    </sheetView>
  </sheetViews>
  <sheetFormatPr defaultRowHeight="15" x14ac:dyDescent="0.25"/>
  <cols>
    <col min="1" max="1" width="6.140625" customWidth="1"/>
    <col min="2" max="2" width="13.42578125" customWidth="1"/>
    <col min="3" max="3" width="16" customWidth="1"/>
    <col min="4" max="4" width="17" customWidth="1"/>
    <col min="5" max="5" width="15.5703125" customWidth="1"/>
    <col min="6" max="6" width="9.28515625" customWidth="1"/>
    <col min="7" max="7" width="19.140625" customWidth="1"/>
    <col min="8" max="8" width="10.5703125" customWidth="1"/>
  </cols>
  <sheetData>
    <row r="1" spans="1:10" ht="19.5" x14ac:dyDescent="0.4">
      <c r="D1" s="2" t="s">
        <v>380</v>
      </c>
    </row>
    <row r="3" spans="1:10" ht="15.75" thickBot="1" x14ac:dyDescent="0.3">
      <c r="G3" s="18" t="s">
        <v>40</v>
      </c>
    </row>
    <row r="4" spans="1:10" ht="39" x14ac:dyDescent="0.25">
      <c r="A4" s="30" t="s">
        <v>2</v>
      </c>
      <c r="B4" s="29" t="s">
        <v>3</v>
      </c>
      <c r="C4" s="795" t="s">
        <v>126</v>
      </c>
      <c r="D4" s="4" t="s">
        <v>4</v>
      </c>
      <c r="E4" s="5" t="s">
        <v>5</v>
      </c>
      <c r="F4" s="5" t="s">
        <v>17</v>
      </c>
      <c r="G4" s="5" t="s">
        <v>6</v>
      </c>
      <c r="H4" s="23" t="s">
        <v>18</v>
      </c>
    </row>
    <row r="5" spans="1:10" ht="15.75" thickBot="1" x14ac:dyDescent="0.3">
      <c r="A5" s="231" t="s">
        <v>7</v>
      </c>
      <c r="B5" s="196"/>
      <c r="C5" s="796"/>
      <c r="D5" s="124"/>
      <c r="E5" s="124" t="s">
        <v>8</v>
      </c>
      <c r="F5" s="6" t="s">
        <v>21</v>
      </c>
      <c r="G5" s="6" t="s">
        <v>9</v>
      </c>
      <c r="H5" s="31" t="s">
        <v>10</v>
      </c>
    </row>
    <row r="6" spans="1:10" x14ac:dyDescent="0.25">
      <c r="A6" s="493">
        <v>1</v>
      </c>
      <c r="B6" s="483" t="s">
        <v>189</v>
      </c>
      <c r="C6" s="72" t="s">
        <v>301</v>
      </c>
      <c r="D6" s="28" t="s">
        <v>128</v>
      </c>
      <c r="E6" s="94" t="s">
        <v>302</v>
      </c>
      <c r="F6" s="525" t="s">
        <v>190</v>
      </c>
      <c r="G6" s="46" t="s">
        <v>303</v>
      </c>
      <c r="H6" s="135">
        <v>653.55999999999995</v>
      </c>
    </row>
    <row r="7" spans="1:10" ht="15.75" thickBot="1" x14ac:dyDescent="0.3">
      <c r="A7" s="490"/>
      <c r="B7" s="529" t="s">
        <v>299</v>
      </c>
      <c r="C7" s="11" t="s">
        <v>300</v>
      </c>
      <c r="D7" s="11"/>
      <c r="E7" s="198"/>
      <c r="F7" s="195"/>
      <c r="G7" s="195"/>
      <c r="H7" s="408"/>
    </row>
    <row r="8" spans="1:10" ht="15.75" thickBot="1" x14ac:dyDescent="0.3">
      <c r="A8" s="527" t="s">
        <v>304</v>
      </c>
      <c r="B8" s="484"/>
      <c r="C8" s="484"/>
      <c r="D8" s="530"/>
      <c r="E8" s="530"/>
      <c r="F8" s="530"/>
      <c r="G8" s="526"/>
      <c r="H8" s="528">
        <f>H6</f>
        <v>653.55999999999995</v>
      </c>
    </row>
    <row r="9" spans="1:10" x14ac:dyDescent="0.25">
      <c r="A9" s="490">
        <v>1</v>
      </c>
      <c r="B9" s="531" t="s">
        <v>307</v>
      </c>
      <c r="C9" s="28" t="s">
        <v>221</v>
      </c>
      <c r="D9" s="28" t="s">
        <v>195</v>
      </c>
      <c r="E9" s="502" t="s">
        <v>309</v>
      </c>
      <c r="F9" s="229" t="s">
        <v>190</v>
      </c>
      <c r="G9" s="58" t="s">
        <v>310</v>
      </c>
      <c r="H9" s="447">
        <v>326.77999999999997</v>
      </c>
    </row>
    <row r="10" spans="1:10" ht="18" customHeight="1" x14ac:dyDescent="0.25">
      <c r="A10" s="490"/>
      <c r="B10" s="531" t="s">
        <v>308</v>
      </c>
      <c r="C10" s="11" t="s">
        <v>306</v>
      </c>
      <c r="D10" s="11"/>
      <c r="E10" s="198"/>
      <c r="F10" s="3" t="s">
        <v>190</v>
      </c>
      <c r="G10" s="46" t="s">
        <v>311</v>
      </c>
      <c r="H10" s="113">
        <v>326.77999999999997</v>
      </c>
    </row>
    <row r="11" spans="1:10" ht="15.75" customHeight="1" thickBot="1" x14ac:dyDescent="0.3">
      <c r="A11" s="490"/>
      <c r="B11" s="230"/>
      <c r="C11" s="230"/>
      <c r="D11" s="11"/>
      <c r="E11" s="198"/>
      <c r="F11" s="43" t="s">
        <v>190</v>
      </c>
      <c r="G11" s="43" t="s">
        <v>312</v>
      </c>
      <c r="H11" s="43">
        <v>326.77999999999997</v>
      </c>
    </row>
    <row r="12" spans="1:10" ht="15.75" thickBot="1" x14ac:dyDescent="0.3">
      <c r="A12" s="611" t="s">
        <v>305</v>
      </c>
      <c r="B12" s="612"/>
      <c r="C12" s="612"/>
      <c r="D12" s="612"/>
      <c r="E12" s="612"/>
      <c r="F12" s="612"/>
      <c r="G12" s="613"/>
      <c r="H12" s="200">
        <f>SUM(H9:H11)</f>
        <v>980.33999999999992</v>
      </c>
      <c r="J12" s="99"/>
    </row>
    <row r="13" spans="1:10" hidden="1" x14ac:dyDescent="0.25">
      <c r="A13" s="338">
        <v>1</v>
      </c>
      <c r="B13" s="636" t="s">
        <v>179</v>
      </c>
      <c r="C13" s="166"/>
      <c r="D13" s="28"/>
      <c r="E13" s="28"/>
      <c r="F13" s="3"/>
      <c r="G13" s="46"/>
      <c r="H13" s="113"/>
    </row>
    <row r="14" spans="1:10" hidden="1" x14ac:dyDescent="0.25">
      <c r="A14" s="342"/>
      <c r="B14" s="597"/>
      <c r="C14" s="387"/>
      <c r="D14" s="339"/>
      <c r="E14" s="344"/>
      <c r="F14" s="3"/>
      <c r="G14" s="46"/>
      <c r="H14" s="113"/>
    </row>
    <row r="15" spans="1:10" ht="15.75" hidden="1" customHeight="1" x14ac:dyDescent="0.25">
      <c r="A15" s="342"/>
      <c r="B15" s="597"/>
      <c r="C15" s="345"/>
      <c r="D15" s="339"/>
      <c r="E15" s="344"/>
      <c r="F15" s="3"/>
      <c r="G15" s="46"/>
      <c r="H15" s="113"/>
    </row>
    <row r="16" spans="1:10" ht="15.75" hidden="1" customHeight="1" x14ac:dyDescent="0.25">
      <c r="A16" s="342"/>
      <c r="B16" s="597"/>
      <c r="C16" s="345"/>
      <c r="D16" s="394"/>
      <c r="E16" s="344"/>
      <c r="F16" s="3"/>
      <c r="G16" s="46"/>
      <c r="H16" s="113"/>
    </row>
    <row r="17" spans="1:8" ht="15.75" hidden="1" customHeight="1" thickBot="1" x14ac:dyDescent="0.3">
      <c r="A17" s="342"/>
      <c r="B17" s="597"/>
      <c r="C17" s="345"/>
      <c r="D17" s="394"/>
      <c r="E17" s="344"/>
      <c r="F17" s="9"/>
      <c r="G17" s="47"/>
      <c r="H17" s="408"/>
    </row>
    <row r="18" spans="1:8" ht="15.75" hidden="1" thickBot="1" x14ac:dyDescent="0.3">
      <c r="A18" s="611" t="s">
        <v>191</v>
      </c>
      <c r="B18" s="612"/>
      <c r="C18" s="612"/>
      <c r="D18" s="612"/>
      <c r="E18" s="612"/>
      <c r="F18" s="612"/>
      <c r="G18" s="613"/>
      <c r="H18" s="199">
        <f>SUM(H13:H17)</f>
        <v>0</v>
      </c>
    </row>
    <row r="19" spans="1:8" ht="15.75" hidden="1" customHeight="1" x14ac:dyDescent="0.25">
      <c r="A19" s="16">
        <v>1</v>
      </c>
      <c r="B19" s="166" t="s">
        <v>189</v>
      </c>
      <c r="C19" s="166"/>
      <c r="D19" s="28"/>
      <c r="E19" s="94"/>
      <c r="F19" s="184"/>
      <c r="G19" s="46"/>
      <c r="H19" s="135"/>
    </row>
    <row r="20" spans="1:8" ht="15.75" hidden="1" customHeight="1" thickBot="1" x14ac:dyDescent="0.3">
      <c r="A20" s="106"/>
      <c r="B20" s="177"/>
      <c r="C20" s="177"/>
      <c r="D20" s="11"/>
      <c r="E20" s="107"/>
      <c r="F20" s="184"/>
      <c r="G20" s="46"/>
      <c r="H20" s="135"/>
    </row>
    <row r="21" spans="1:8" ht="15.75" hidden="1" thickBot="1" x14ac:dyDescent="0.3">
      <c r="A21" s="611" t="s">
        <v>49</v>
      </c>
      <c r="B21" s="612"/>
      <c r="C21" s="612"/>
      <c r="D21" s="612"/>
      <c r="E21" s="612"/>
      <c r="F21" s="612"/>
      <c r="G21" s="613"/>
      <c r="H21" s="21">
        <f>SUM(H19:H20)</f>
        <v>0</v>
      </c>
    </row>
    <row r="22" spans="1:8" ht="15.75" thickBot="1" x14ac:dyDescent="0.3">
      <c r="A22" s="611" t="s">
        <v>50</v>
      </c>
      <c r="B22" s="612"/>
      <c r="C22" s="612"/>
      <c r="D22" s="612"/>
      <c r="E22" s="612"/>
      <c r="F22" s="612"/>
      <c r="G22" s="613"/>
      <c r="H22" s="21">
        <f>H8+H12</f>
        <v>1633.8999999999999</v>
      </c>
    </row>
    <row r="25" spans="1:8" ht="19.5" x14ac:dyDescent="0.4">
      <c r="D25" s="2"/>
    </row>
    <row r="28" spans="1:8" ht="19.5" x14ac:dyDescent="0.4">
      <c r="D28" s="2"/>
    </row>
    <row r="30" spans="1:8" x14ac:dyDescent="0.25">
      <c r="A30" s="10"/>
      <c r="B30" s="10"/>
      <c r="C30" s="10"/>
      <c r="D30" s="10"/>
      <c r="E30" s="10"/>
      <c r="F30" s="10"/>
      <c r="G30" s="346"/>
      <c r="H30" s="10"/>
    </row>
    <row r="31" spans="1:8" x14ac:dyDescent="0.25">
      <c r="A31" s="347"/>
      <c r="B31" s="347"/>
      <c r="C31" s="797"/>
      <c r="D31" s="347"/>
      <c r="E31" s="348"/>
      <c r="F31" s="348"/>
      <c r="G31" s="348"/>
      <c r="H31" s="349"/>
    </row>
    <row r="32" spans="1:8" x14ac:dyDescent="0.25">
      <c r="A32" s="347"/>
      <c r="B32" s="347"/>
      <c r="C32" s="798"/>
      <c r="D32" s="347"/>
      <c r="E32" s="347"/>
      <c r="F32" s="347"/>
      <c r="G32" s="347"/>
      <c r="H32" s="350"/>
    </row>
    <row r="33" spans="1:8" x14ac:dyDescent="0.25">
      <c r="A33" s="794"/>
      <c r="B33" s="351"/>
      <c r="C33" s="171"/>
      <c r="D33" s="10"/>
      <c r="E33" s="10"/>
      <c r="F33" s="10"/>
      <c r="G33" s="138"/>
      <c r="H33" s="63"/>
    </row>
    <row r="34" spans="1:8" x14ac:dyDescent="0.25">
      <c r="A34" s="794"/>
      <c r="B34" s="171"/>
      <c r="C34" s="171"/>
      <c r="D34" s="10"/>
      <c r="E34" s="98"/>
      <c r="F34" s="10"/>
      <c r="G34" s="138"/>
      <c r="H34" s="63"/>
    </row>
    <row r="35" spans="1:8" x14ac:dyDescent="0.25">
      <c r="A35" s="794"/>
      <c r="B35" s="171"/>
      <c r="C35" s="171"/>
      <c r="D35" s="10"/>
      <c r="E35" s="98"/>
      <c r="F35" s="10"/>
      <c r="G35" s="138"/>
      <c r="H35" s="63"/>
    </row>
    <row r="36" spans="1:8" x14ac:dyDescent="0.25">
      <c r="A36" s="794"/>
      <c r="B36" s="171"/>
      <c r="C36" s="171"/>
      <c r="D36" s="10"/>
      <c r="E36" s="98"/>
      <c r="F36" s="10"/>
      <c r="G36" s="138"/>
      <c r="H36" s="63"/>
    </row>
    <row r="37" spans="1:8" x14ac:dyDescent="0.25">
      <c r="A37" s="631"/>
      <c r="B37" s="631"/>
      <c r="C37" s="631"/>
      <c r="D37" s="631"/>
      <c r="E37" s="631"/>
      <c r="F37" s="631"/>
      <c r="G37" s="631"/>
      <c r="H37" s="271"/>
    </row>
    <row r="38" spans="1:8" x14ac:dyDescent="0.25">
      <c r="A38" s="352"/>
      <c r="B38" s="793"/>
      <c r="C38" s="353"/>
      <c r="D38" s="343"/>
      <c r="E38" s="344"/>
      <c r="F38" s="10"/>
      <c r="G38" s="138"/>
      <c r="H38" s="10"/>
    </row>
    <row r="39" spans="1:8" x14ac:dyDescent="0.25">
      <c r="A39" s="352"/>
      <c r="B39" s="794"/>
      <c r="C39" s="354"/>
      <c r="D39" s="343"/>
      <c r="E39" s="344"/>
      <c r="F39" s="10"/>
      <c r="G39" s="138"/>
      <c r="H39" s="10"/>
    </row>
    <row r="40" spans="1:8" x14ac:dyDescent="0.25">
      <c r="A40" s="352"/>
      <c r="B40" s="794"/>
      <c r="C40" s="355"/>
      <c r="D40" s="343"/>
      <c r="E40" s="344"/>
      <c r="F40" s="10"/>
      <c r="G40" s="138"/>
      <c r="H40" s="10"/>
    </row>
    <row r="41" spans="1:8" x14ac:dyDescent="0.25">
      <c r="A41" s="356"/>
      <c r="B41" s="794"/>
      <c r="C41" s="343"/>
      <c r="D41" s="343"/>
      <c r="E41" s="343"/>
      <c r="F41" s="337"/>
      <c r="G41" s="337"/>
      <c r="H41" s="63"/>
    </row>
    <row r="42" spans="1:8" ht="15.75" customHeight="1" x14ac:dyDescent="0.25">
      <c r="A42" s="631"/>
      <c r="B42" s="631"/>
      <c r="C42" s="631"/>
      <c r="D42" s="631"/>
      <c r="E42" s="631"/>
      <c r="F42" s="631"/>
      <c r="G42" s="631"/>
      <c r="H42" s="271"/>
    </row>
    <row r="43" spans="1:8" x14ac:dyDescent="0.25">
      <c r="A43" s="10"/>
      <c r="B43" s="171"/>
      <c r="C43" s="357"/>
      <c r="D43" s="10"/>
      <c r="E43" s="49"/>
      <c r="F43" s="49"/>
      <c r="G43" s="59"/>
      <c r="H43" s="63"/>
    </row>
    <row r="44" spans="1:8" x14ac:dyDescent="0.25">
      <c r="A44" s="358"/>
      <c r="B44" s="10"/>
      <c r="C44" s="359"/>
      <c r="D44" s="10"/>
      <c r="E44" s="49"/>
      <c r="F44" s="49"/>
      <c r="G44" s="59"/>
      <c r="H44" s="63"/>
    </row>
    <row r="45" spans="1:8" x14ac:dyDescent="0.25">
      <c r="A45" s="360"/>
      <c r="B45" s="171"/>
      <c r="C45" s="171"/>
      <c r="D45" s="10"/>
      <c r="E45" s="10"/>
      <c r="F45" s="49"/>
      <c r="G45" s="59"/>
      <c r="H45" s="63"/>
    </row>
    <row r="46" spans="1:8" x14ac:dyDescent="0.25">
      <c r="A46" s="10"/>
      <c r="B46" s="10"/>
      <c r="C46" s="10"/>
      <c r="D46" s="10"/>
      <c r="E46" s="10"/>
      <c r="F46" s="49"/>
      <c r="G46" s="59"/>
      <c r="H46" s="63"/>
    </row>
    <row r="47" spans="1:8" x14ac:dyDescent="0.25">
      <c r="A47" s="631"/>
      <c r="B47" s="631"/>
      <c r="C47" s="631"/>
      <c r="D47" s="631"/>
      <c r="E47" s="631"/>
      <c r="F47" s="631"/>
      <c r="G47" s="631"/>
      <c r="H47" s="278"/>
    </row>
    <row r="48" spans="1:8" x14ac:dyDescent="0.25">
      <c r="A48" s="631"/>
      <c r="B48" s="631"/>
      <c r="C48" s="631"/>
      <c r="D48" s="631"/>
      <c r="E48" s="631"/>
      <c r="F48" s="631"/>
      <c r="G48" s="631"/>
      <c r="H48" s="278"/>
    </row>
  </sheetData>
  <mergeCells count="13">
    <mergeCell ref="A48:G48"/>
    <mergeCell ref="B38:B41"/>
    <mergeCell ref="C4:C5"/>
    <mergeCell ref="A12:G12"/>
    <mergeCell ref="B13:B17"/>
    <mergeCell ref="A18:G18"/>
    <mergeCell ref="A21:G21"/>
    <mergeCell ref="A22:G22"/>
    <mergeCell ref="C31:C32"/>
    <mergeCell ref="A33:A36"/>
    <mergeCell ref="A37:G37"/>
    <mergeCell ref="A42:G42"/>
    <mergeCell ref="A47:G47"/>
  </mergeCells>
  <printOptions horizontalCentered="1"/>
  <pageMargins left="0" right="0" top="0.74803149606299213" bottom="0.74803149606299213" header="0.31496062992125984" footer="0.11811023622047245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3"/>
  <sheetViews>
    <sheetView workbookViewId="0">
      <selection activeCell="S27" sqref="S27"/>
    </sheetView>
  </sheetViews>
  <sheetFormatPr defaultRowHeight="15" x14ac:dyDescent="0.25"/>
  <cols>
    <col min="1" max="1" width="4.42578125" customWidth="1"/>
    <col min="2" max="2" width="16.28515625" customWidth="1"/>
    <col min="3" max="3" width="17.140625" customWidth="1"/>
    <col min="4" max="4" width="17.42578125" customWidth="1"/>
    <col min="5" max="5" width="15.42578125" customWidth="1"/>
    <col min="6" max="6" width="13.5703125" customWidth="1"/>
    <col min="7" max="7" width="25.85546875" customWidth="1"/>
    <col min="8" max="8" width="12.42578125" customWidth="1"/>
  </cols>
  <sheetData>
    <row r="4" spans="1:8" ht="15.75" x14ac:dyDescent="0.25">
      <c r="A4" s="24"/>
      <c r="B4" s="24"/>
      <c r="C4" s="24"/>
      <c r="D4" s="25" t="s">
        <v>381</v>
      </c>
      <c r="E4" s="25"/>
      <c r="F4" s="24"/>
      <c r="G4" s="26" t="s">
        <v>20</v>
      </c>
    </row>
    <row r="6" spans="1:8" ht="15.75" thickBot="1" x14ac:dyDescent="0.3"/>
    <row r="7" spans="1:8" ht="26.25" x14ac:dyDescent="0.25">
      <c r="A7" s="7" t="s">
        <v>2</v>
      </c>
      <c r="B7" s="4" t="s">
        <v>3</v>
      </c>
      <c r="C7" s="288" t="s">
        <v>126</v>
      </c>
      <c r="D7" s="4" t="s">
        <v>4</v>
      </c>
      <c r="E7" s="5" t="s">
        <v>5</v>
      </c>
      <c r="F7" s="5" t="s">
        <v>17</v>
      </c>
      <c r="G7" s="5" t="s">
        <v>6</v>
      </c>
      <c r="H7" s="23" t="s">
        <v>14</v>
      </c>
    </row>
    <row r="8" spans="1:8" ht="27" thickBot="1" x14ac:dyDescent="0.3">
      <c r="A8" s="8" t="s">
        <v>7</v>
      </c>
      <c r="B8" s="6"/>
      <c r="C8" s="6"/>
      <c r="D8" s="6"/>
      <c r="E8" s="6" t="s">
        <v>8</v>
      </c>
      <c r="F8" s="6" t="s">
        <v>16</v>
      </c>
      <c r="G8" s="6" t="s">
        <v>9</v>
      </c>
      <c r="H8" s="31" t="s">
        <v>12</v>
      </c>
    </row>
    <row r="9" spans="1:8" ht="17.25" customHeight="1" thickBot="1" x14ac:dyDescent="0.3">
      <c r="A9" s="39">
        <v>1</v>
      </c>
      <c r="B9" s="72"/>
      <c r="C9" s="9" t="s">
        <v>235</v>
      </c>
      <c r="D9" s="28"/>
      <c r="E9" s="33"/>
      <c r="F9" s="28"/>
      <c r="G9" s="109"/>
      <c r="H9" s="42"/>
    </row>
    <row r="10" spans="1:8" ht="17.25" hidden="1" customHeight="1" x14ac:dyDescent="0.25">
      <c r="A10" s="16"/>
      <c r="B10" s="76"/>
      <c r="C10" s="11" t="s">
        <v>313</v>
      </c>
      <c r="D10" s="80"/>
      <c r="E10" s="98"/>
      <c r="F10" s="9"/>
      <c r="G10" s="192"/>
      <c r="H10" s="193"/>
    </row>
    <row r="11" spans="1:8" ht="17.25" hidden="1" customHeight="1" thickBot="1" x14ac:dyDescent="0.3">
      <c r="A11" s="17"/>
      <c r="B11" s="78"/>
      <c r="C11" s="290"/>
      <c r="D11" s="45"/>
      <c r="E11" s="60"/>
      <c r="F11" s="43"/>
      <c r="G11" s="165"/>
      <c r="H11" s="82"/>
    </row>
    <row r="12" spans="1:8" ht="17.25" hidden="1" customHeight="1" x14ac:dyDescent="0.25">
      <c r="A12" s="16">
        <v>2</v>
      </c>
      <c r="B12" s="76"/>
      <c r="C12" s="76"/>
      <c r="D12" s="11"/>
      <c r="E12" s="11"/>
      <c r="F12" s="94"/>
      <c r="G12" s="74"/>
      <c r="H12" s="140"/>
    </row>
    <row r="13" spans="1:8" ht="17.25" hidden="1" customHeight="1" x14ac:dyDescent="0.25">
      <c r="A13" s="16"/>
      <c r="B13" s="76"/>
      <c r="C13" s="76"/>
      <c r="D13" s="11"/>
      <c r="E13" s="114"/>
      <c r="F13" s="195"/>
      <c r="G13" s="179"/>
      <c r="H13" s="53"/>
    </row>
    <row r="14" spans="1:8" ht="17.25" hidden="1" customHeight="1" x14ac:dyDescent="0.25">
      <c r="A14" s="16"/>
      <c r="B14" s="76"/>
      <c r="C14" s="171"/>
      <c r="D14" s="10"/>
      <c r="E14" s="114"/>
      <c r="F14" s="195"/>
      <c r="G14" s="179"/>
      <c r="H14" s="194"/>
    </row>
    <row r="15" spans="1:8" ht="17.25" hidden="1" customHeight="1" thickBot="1" x14ac:dyDescent="0.3">
      <c r="A15" s="16"/>
      <c r="B15" s="76"/>
      <c r="C15" s="171"/>
      <c r="D15" s="10"/>
      <c r="E15" s="114"/>
      <c r="F15" s="195"/>
      <c r="G15" s="179"/>
      <c r="H15" s="194"/>
    </row>
    <row r="16" spans="1:8" ht="17.25" customHeight="1" thickBot="1" x14ac:dyDescent="0.3">
      <c r="A16" s="799" t="s">
        <v>31</v>
      </c>
      <c r="B16" s="800"/>
      <c r="C16" s="800"/>
      <c r="D16" s="800"/>
      <c r="E16" s="800"/>
      <c r="F16" s="800"/>
      <c r="G16" s="801"/>
      <c r="H16" s="296">
        <f>H9+H10+H11+H12+H13+H14+H15</f>
        <v>0</v>
      </c>
    </row>
    <row r="17" spans="1:8" ht="17.25" hidden="1" customHeight="1" x14ac:dyDescent="0.25">
      <c r="A17" s="71">
        <v>1</v>
      </c>
      <c r="B17" s="293" t="s">
        <v>172</v>
      </c>
      <c r="C17" s="72"/>
      <c r="D17" s="28"/>
      <c r="E17" s="54"/>
      <c r="F17" s="27"/>
      <c r="G17" s="32"/>
      <c r="H17" s="56"/>
    </row>
    <row r="18" spans="1:8" ht="17.25" hidden="1" customHeight="1" x14ac:dyDescent="0.25">
      <c r="A18" s="287"/>
      <c r="B18" s="294"/>
      <c r="C18" s="11"/>
      <c r="D18" s="11"/>
      <c r="E18" s="80"/>
      <c r="F18" s="292"/>
      <c r="G18" s="47"/>
      <c r="H18" s="53"/>
    </row>
    <row r="19" spans="1:8" ht="17.25" hidden="1" customHeight="1" x14ac:dyDescent="0.25">
      <c r="A19" s="287"/>
      <c r="B19" s="294"/>
      <c r="C19" s="11"/>
      <c r="D19" s="11"/>
      <c r="E19" s="80"/>
      <c r="F19" s="292"/>
      <c r="G19" s="47"/>
      <c r="H19" s="53"/>
    </row>
    <row r="20" spans="1:8" ht="17.25" hidden="1" customHeight="1" x14ac:dyDescent="0.25">
      <c r="A20" s="287"/>
      <c r="B20" s="294"/>
      <c r="C20" s="11"/>
      <c r="D20" s="11"/>
      <c r="E20" s="80"/>
      <c r="F20" s="292"/>
      <c r="G20" s="47"/>
      <c r="H20" s="53"/>
    </row>
    <row r="21" spans="1:8" ht="17.25" hidden="1" customHeight="1" thickBot="1" x14ac:dyDescent="0.3">
      <c r="A21" s="17"/>
      <c r="B21" s="91"/>
      <c r="C21" s="91"/>
      <c r="D21" s="44"/>
      <c r="E21" s="257"/>
      <c r="F21" s="239"/>
      <c r="G21" s="40"/>
      <c r="H21" s="121"/>
    </row>
    <row r="22" spans="1:8" ht="17.25" hidden="1" customHeight="1" x14ac:dyDescent="0.25">
      <c r="A22" s="71"/>
      <c r="B22" s="93"/>
      <c r="C22" s="291"/>
      <c r="D22" s="61"/>
      <c r="E22" s="54"/>
      <c r="F22" s="9"/>
      <c r="G22" s="104"/>
      <c r="H22" s="56"/>
    </row>
    <row r="23" spans="1:8" ht="17.25" hidden="1" customHeight="1" x14ac:dyDescent="0.25">
      <c r="A23" s="100"/>
      <c r="B23" s="185"/>
      <c r="C23" s="234"/>
      <c r="D23" s="67"/>
      <c r="E23" s="49"/>
      <c r="F23" s="9"/>
      <c r="G23" s="104"/>
      <c r="H23" s="53"/>
    </row>
    <row r="24" spans="1:8" ht="17.25" hidden="1" customHeight="1" thickBot="1" x14ac:dyDescent="0.3">
      <c r="A24" s="287"/>
      <c r="B24" s="185"/>
      <c r="C24" s="234"/>
      <c r="D24" s="67"/>
      <c r="E24" s="49"/>
      <c r="F24" s="9"/>
      <c r="G24" s="104"/>
      <c r="H24" s="194"/>
    </row>
    <row r="25" spans="1:8" ht="17.25" customHeight="1" thickBot="1" x14ac:dyDescent="0.3">
      <c r="A25" s="466">
        <v>1</v>
      </c>
      <c r="B25" s="471" t="s">
        <v>173</v>
      </c>
      <c r="C25" s="9" t="s">
        <v>235</v>
      </c>
      <c r="D25" s="9" t="s">
        <v>204</v>
      </c>
      <c r="E25" s="54" t="s">
        <v>205</v>
      </c>
      <c r="F25" s="184" t="s">
        <v>314</v>
      </c>
      <c r="G25" s="46" t="s">
        <v>315</v>
      </c>
      <c r="H25" s="83">
        <v>1796.42</v>
      </c>
    </row>
    <row r="26" spans="1:8" ht="17.25" customHeight="1" thickBot="1" x14ac:dyDescent="0.3">
      <c r="A26" s="467"/>
      <c r="B26" s="473"/>
      <c r="C26" s="11" t="s">
        <v>313</v>
      </c>
      <c r="D26" s="464"/>
      <c r="E26" s="367"/>
      <c r="F26" s="184" t="s">
        <v>314</v>
      </c>
      <c r="G26" s="58" t="s">
        <v>372</v>
      </c>
      <c r="H26" s="415">
        <v>3716.45</v>
      </c>
    </row>
    <row r="27" spans="1:8" ht="17.25" customHeight="1" x14ac:dyDescent="0.25">
      <c r="A27" s="468">
        <v>2</v>
      </c>
      <c r="B27" s="472" t="s">
        <v>173</v>
      </c>
      <c r="C27" s="485" t="s">
        <v>235</v>
      </c>
      <c r="D27" s="28" t="s">
        <v>128</v>
      </c>
      <c r="E27" s="94" t="s">
        <v>220</v>
      </c>
      <c r="F27" s="184" t="s">
        <v>314</v>
      </c>
      <c r="G27" s="46" t="s">
        <v>316</v>
      </c>
      <c r="H27" s="410">
        <v>596.57000000000005</v>
      </c>
    </row>
    <row r="28" spans="1:8" ht="17.25" customHeight="1" thickBot="1" x14ac:dyDescent="0.3">
      <c r="A28" s="468"/>
      <c r="B28" s="472"/>
      <c r="C28" s="486" t="s">
        <v>239</v>
      </c>
      <c r="D28" s="465"/>
      <c r="E28" s="469"/>
      <c r="F28" s="184" t="s">
        <v>314</v>
      </c>
      <c r="G28" s="46" t="s">
        <v>317</v>
      </c>
      <c r="H28" s="135">
        <v>1064.3399999999999</v>
      </c>
    </row>
    <row r="29" spans="1:8" ht="17.25" customHeight="1" thickBot="1" x14ac:dyDescent="0.3">
      <c r="A29" s="492"/>
      <c r="B29" s="490"/>
      <c r="C29" s="490"/>
      <c r="D29" s="490"/>
      <c r="E29" s="490"/>
      <c r="F29" s="532"/>
      <c r="G29" s="47"/>
      <c r="H29" s="135"/>
    </row>
    <row r="30" spans="1:8" ht="17.25" customHeight="1" thickBot="1" x14ac:dyDescent="0.3">
      <c r="A30" s="611" t="s">
        <v>176</v>
      </c>
      <c r="B30" s="612"/>
      <c r="C30" s="612"/>
      <c r="D30" s="612"/>
      <c r="E30" s="612"/>
      <c r="F30" s="612"/>
      <c r="G30" s="613"/>
      <c r="H30" s="152">
        <f>SUM(H22:H29)</f>
        <v>7173.78</v>
      </c>
    </row>
    <row r="31" spans="1:8" ht="17.25" customHeight="1" x14ac:dyDescent="0.25">
      <c r="A31" s="804">
        <v>1</v>
      </c>
      <c r="B31" s="806" t="s">
        <v>193</v>
      </c>
      <c r="C31" s="72" t="s">
        <v>218</v>
      </c>
      <c r="D31" s="598" t="s">
        <v>211</v>
      </c>
      <c r="E31" s="604" t="s">
        <v>229</v>
      </c>
      <c r="F31" s="184" t="s">
        <v>314</v>
      </c>
      <c r="G31" s="184" t="s">
        <v>318</v>
      </c>
      <c r="H31" s="56">
        <v>1116.99</v>
      </c>
    </row>
    <row r="32" spans="1:8" ht="17.25" customHeight="1" x14ac:dyDescent="0.25">
      <c r="A32" s="805"/>
      <c r="B32" s="807"/>
      <c r="C32" s="11" t="s">
        <v>228</v>
      </c>
      <c r="D32" s="597"/>
      <c r="E32" s="603"/>
      <c r="F32" s="184" t="s">
        <v>314</v>
      </c>
      <c r="G32" s="184" t="s">
        <v>378</v>
      </c>
      <c r="H32" s="194">
        <v>1835.67</v>
      </c>
    </row>
    <row r="33" spans="1:13" ht="17.25" customHeight="1" x14ac:dyDescent="0.25">
      <c r="A33" s="619"/>
      <c r="B33" s="622"/>
      <c r="C33" s="490"/>
      <c r="D33" s="597"/>
      <c r="E33" s="603"/>
      <c r="F33" s="184" t="s">
        <v>314</v>
      </c>
      <c r="G33" s="184" t="s">
        <v>319</v>
      </c>
      <c r="H33" s="15">
        <v>1779.72</v>
      </c>
    </row>
    <row r="34" spans="1:13" ht="17.25" customHeight="1" x14ac:dyDescent="0.25">
      <c r="A34" s="619"/>
      <c r="B34" s="622"/>
      <c r="C34" s="490"/>
      <c r="D34" s="597"/>
      <c r="E34" s="603"/>
      <c r="F34" s="184" t="s">
        <v>314</v>
      </c>
      <c r="G34" s="184" t="s">
        <v>320</v>
      </c>
      <c r="H34" s="193">
        <v>1555.08</v>
      </c>
    </row>
    <row r="35" spans="1:13" ht="17.25" customHeight="1" thickBot="1" x14ac:dyDescent="0.3">
      <c r="A35" s="619"/>
      <c r="B35" s="622"/>
      <c r="C35" s="490"/>
      <c r="D35" s="597"/>
      <c r="E35" s="603"/>
      <c r="F35" s="195" t="s">
        <v>314</v>
      </c>
      <c r="G35" s="184" t="s">
        <v>321</v>
      </c>
      <c r="H35" s="193">
        <v>97.91</v>
      </c>
    </row>
    <row r="36" spans="1:13" ht="17.25" customHeight="1" thickBot="1" x14ac:dyDescent="0.3">
      <c r="A36" s="810" t="s">
        <v>322</v>
      </c>
      <c r="B36" s="609"/>
      <c r="C36" s="609"/>
      <c r="D36" s="609"/>
      <c r="E36" s="609"/>
      <c r="F36" s="609"/>
      <c r="G36" s="610"/>
      <c r="H36" s="21">
        <f>H31+H32+H33+H34+H35</f>
        <v>6385.37</v>
      </c>
    </row>
    <row r="37" spans="1:13" ht="17.25" hidden="1" customHeight="1" x14ac:dyDescent="0.25">
      <c r="A37" s="619">
        <v>2</v>
      </c>
      <c r="B37" s="808" t="s">
        <v>174</v>
      </c>
      <c r="C37" s="76"/>
      <c r="D37" s="603"/>
      <c r="E37" s="597"/>
      <c r="F37" s="11"/>
      <c r="G37" s="141"/>
      <c r="H37" s="56"/>
    </row>
    <row r="38" spans="1:13" ht="17.25" hidden="1" customHeight="1" thickBot="1" x14ac:dyDescent="0.3">
      <c r="A38" s="620"/>
      <c r="B38" s="809"/>
      <c r="C38" s="417"/>
      <c r="D38" s="678"/>
      <c r="E38" s="589"/>
      <c r="F38" s="45"/>
      <c r="G38" s="175"/>
      <c r="H38" s="416"/>
    </row>
    <row r="39" spans="1:13" ht="17.25" customHeight="1" thickBot="1" x14ac:dyDescent="0.3">
      <c r="A39" s="615" t="s">
        <v>175</v>
      </c>
      <c r="B39" s="802"/>
      <c r="C39" s="802"/>
      <c r="D39" s="802"/>
      <c r="E39" s="802"/>
      <c r="F39" s="802"/>
      <c r="G39" s="803"/>
      <c r="H39" s="75"/>
    </row>
    <row r="40" spans="1:13" ht="15.75" thickBot="1" x14ac:dyDescent="0.3">
      <c r="A40" s="611" t="s">
        <v>23</v>
      </c>
      <c r="B40" s="612"/>
      <c r="C40" s="612"/>
      <c r="D40" s="612"/>
      <c r="E40" s="612"/>
      <c r="F40" s="612"/>
      <c r="G40" s="613"/>
      <c r="H40" s="21">
        <f>H30+H39+H36</f>
        <v>13559.15</v>
      </c>
    </row>
    <row r="41" spans="1:13" x14ac:dyDescent="0.25">
      <c r="M41" s="3"/>
    </row>
    <row r="43" spans="1:13" x14ac:dyDescent="0.25">
      <c r="D43" s="70"/>
      <c r="H43" s="99"/>
    </row>
  </sheetData>
  <mergeCells count="13">
    <mergeCell ref="A40:G40"/>
    <mergeCell ref="A30:G30"/>
    <mergeCell ref="A16:G16"/>
    <mergeCell ref="A39:G39"/>
    <mergeCell ref="A31:A35"/>
    <mergeCell ref="B31:B35"/>
    <mergeCell ref="D31:D35"/>
    <mergeCell ref="E31:E35"/>
    <mergeCell ref="A37:A38"/>
    <mergeCell ref="B37:B38"/>
    <mergeCell ref="D37:D38"/>
    <mergeCell ref="E37:E38"/>
    <mergeCell ref="A36:G36"/>
  </mergeCells>
  <pageMargins left="0" right="0" top="0.74803149606299202" bottom="0.74803149606299202" header="0.31496062992126" footer="0.31496062992126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0"/>
  <sheetViews>
    <sheetView tabSelected="1" workbookViewId="0">
      <selection activeCell="O26" sqref="O26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0.140625" customWidth="1"/>
    <col min="8" max="8" width="14.7109375" customWidth="1"/>
  </cols>
  <sheetData>
    <row r="3" spans="1:10" ht="19.5" x14ac:dyDescent="0.4">
      <c r="D3" s="2"/>
    </row>
    <row r="6" spans="1:10" ht="27.75" customHeight="1" x14ac:dyDescent="0.4">
      <c r="D6" s="2" t="s">
        <v>383</v>
      </c>
    </row>
    <row r="8" spans="1:10" ht="17.25" customHeight="1" thickBot="1" x14ac:dyDescent="0.3"/>
    <row r="9" spans="1:10" ht="17.25" customHeight="1" x14ac:dyDescent="0.25">
      <c r="A9" s="30" t="s">
        <v>2</v>
      </c>
      <c r="B9" s="29" t="s">
        <v>3</v>
      </c>
      <c r="C9" s="795" t="s">
        <v>126</v>
      </c>
      <c r="D9" s="4" t="s">
        <v>4</v>
      </c>
      <c r="E9" s="5" t="s">
        <v>5</v>
      </c>
      <c r="F9" s="5" t="s">
        <v>17</v>
      </c>
      <c r="G9" s="5" t="s">
        <v>6</v>
      </c>
      <c r="H9" s="23" t="s">
        <v>18</v>
      </c>
    </row>
    <row r="10" spans="1:10" ht="17.25" customHeight="1" thickBot="1" x14ac:dyDescent="0.3">
      <c r="A10" s="412" t="s">
        <v>7</v>
      </c>
      <c r="B10" s="413"/>
      <c r="C10" s="796"/>
      <c r="D10" s="6"/>
      <c r="E10" s="6" t="s">
        <v>8</v>
      </c>
      <c r="F10" s="6" t="s">
        <v>21</v>
      </c>
      <c r="G10" s="6" t="s">
        <v>9</v>
      </c>
      <c r="H10" s="31" t="s">
        <v>10</v>
      </c>
    </row>
    <row r="11" spans="1:10" ht="15.75" hidden="1" thickBot="1" x14ac:dyDescent="0.3">
      <c r="A11" s="597"/>
      <c r="B11" s="210"/>
      <c r="C11" s="197"/>
      <c r="D11" s="11"/>
      <c r="E11" s="409"/>
      <c r="F11" s="148" t="s">
        <v>109</v>
      </c>
      <c r="G11" s="236"/>
      <c r="H11" s="410"/>
      <c r="J11" s="99"/>
    </row>
    <row r="12" spans="1:10" hidden="1" x14ac:dyDescent="0.25">
      <c r="A12" s="597"/>
      <c r="B12" s="230"/>
      <c r="C12" s="197"/>
      <c r="D12" s="11"/>
      <c r="E12" s="198"/>
      <c r="F12" s="81"/>
      <c r="G12" s="119"/>
      <c r="H12" s="135"/>
      <c r="J12" s="99"/>
    </row>
    <row r="13" spans="1:10" hidden="1" x14ac:dyDescent="0.25">
      <c r="A13" s="597"/>
      <c r="B13" s="230"/>
      <c r="C13" s="230"/>
      <c r="D13" s="11"/>
      <c r="E13" s="198"/>
      <c r="F13" s="81"/>
      <c r="G13" s="119"/>
      <c r="H13" s="135"/>
      <c r="J13" s="99"/>
    </row>
    <row r="14" spans="1:10" ht="15.75" hidden="1" thickBot="1" x14ac:dyDescent="0.3">
      <c r="A14" s="586"/>
      <c r="B14" s="123"/>
      <c r="C14" s="123"/>
      <c r="D14" s="44"/>
      <c r="E14" s="168"/>
      <c r="F14" s="108"/>
      <c r="G14" s="175"/>
      <c r="H14" s="176"/>
      <c r="J14" s="99"/>
    </row>
    <row r="15" spans="1:10" ht="15.75" customHeight="1" thickBot="1" x14ac:dyDescent="0.3">
      <c r="A15" s="632" t="s">
        <v>129</v>
      </c>
      <c r="B15" s="633"/>
      <c r="C15" s="633"/>
      <c r="D15" s="631"/>
      <c r="E15" s="633"/>
      <c r="F15" s="612"/>
      <c r="G15" s="613"/>
      <c r="H15" s="200">
        <f>SUM(H11:H14)</f>
        <v>0</v>
      </c>
      <c r="J15" s="99"/>
    </row>
    <row r="16" spans="1:10" ht="15" hidden="1" customHeight="1" x14ac:dyDescent="0.25">
      <c r="A16" s="71">
        <v>1</v>
      </c>
      <c r="B16" s="636" t="s">
        <v>193</v>
      </c>
      <c r="C16" s="72"/>
      <c r="D16" s="598"/>
      <c r="E16" s="28"/>
      <c r="F16" s="184"/>
      <c r="G16" s="184"/>
      <c r="H16" s="113"/>
      <c r="J16" s="99"/>
    </row>
    <row r="17" spans="1:10" ht="15" hidden="1" customHeight="1" x14ac:dyDescent="0.25">
      <c r="A17" s="411"/>
      <c r="B17" s="670"/>
      <c r="C17" s="11"/>
      <c r="D17" s="597"/>
      <c r="E17" s="10"/>
      <c r="F17" s="184"/>
      <c r="G17" s="184"/>
      <c r="H17" s="113"/>
      <c r="J17" s="99"/>
    </row>
    <row r="18" spans="1:10" ht="15" hidden="1" customHeight="1" x14ac:dyDescent="0.25">
      <c r="A18" s="411"/>
      <c r="B18" s="670"/>
      <c r="C18" s="76"/>
      <c r="D18" s="597"/>
      <c r="E18" s="10"/>
      <c r="F18" s="184"/>
      <c r="G18" s="184"/>
      <c r="H18" s="113"/>
      <c r="J18" s="99"/>
    </row>
    <row r="19" spans="1:10" ht="15" hidden="1" customHeight="1" thickBot="1" x14ac:dyDescent="0.3">
      <c r="A19" s="411"/>
      <c r="B19" s="811"/>
      <c r="C19" s="11"/>
      <c r="D19" s="586"/>
      <c r="E19" s="49"/>
      <c r="F19" s="184"/>
      <c r="G19" s="184"/>
      <c r="H19" s="113"/>
      <c r="J19" s="99"/>
    </row>
    <row r="20" spans="1:10" ht="15.75" customHeight="1" thickBot="1" x14ac:dyDescent="0.3">
      <c r="A20" s="611" t="s">
        <v>219</v>
      </c>
      <c r="B20" s="612"/>
      <c r="C20" s="612"/>
      <c r="D20" s="633"/>
      <c r="E20" s="612"/>
      <c r="F20" s="612"/>
      <c r="G20" s="613"/>
      <c r="H20" s="361">
        <f>SUM(H16:H19)</f>
        <v>0</v>
      </c>
      <c r="J20" s="99"/>
    </row>
    <row r="21" spans="1:10" x14ac:dyDescent="0.25">
      <c r="A21" s="16">
        <v>1</v>
      </c>
      <c r="B21" s="105" t="s">
        <v>177</v>
      </c>
      <c r="C21" s="170" t="s">
        <v>221</v>
      </c>
      <c r="D21" s="544" t="s">
        <v>196</v>
      </c>
      <c r="E21" s="94" t="s">
        <v>223</v>
      </c>
      <c r="F21" s="184" t="s">
        <v>329</v>
      </c>
      <c r="G21" s="46" t="s">
        <v>330</v>
      </c>
      <c r="H21" s="135">
        <v>480</v>
      </c>
      <c r="J21" s="99"/>
    </row>
    <row r="22" spans="1:10" x14ac:dyDescent="0.25">
      <c r="A22" s="106"/>
      <c r="B22" s="11"/>
      <c r="C22" s="11" t="s">
        <v>222</v>
      </c>
      <c r="D22" s="11"/>
      <c r="E22" s="107"/>
      <c r="F22" s="184" t="s">
        <v>329</v>
      </c>
      <c r="G22" s="46" t="s">
        <v>331</v>
      </c>
      <c r="H22" s="135">
        <v>55125.599999999999</v>
      </c>
      <c r="J22" s="99"/>
    </row>
    <row r="23" spans="1:10" ht="15.75" customHeight="1" x14ac:dyDescent="0.25">
      <c r="A23" s="132"/>
      <c r="B23" s="76"/>
      <c r="C23" s="76"/>
      <c r="D23" s="11"/>
      <c r="E23" s="80"/>
      <c r="F23" s="184" t="s">
        <v>329</v>
      </c>
      <c r="G23" s="46" t="s">
        <v>332</v>
      </c>
      <c r="H23" s="135">
        <v>240</v>
      </c>
      <c r="J23" s="99"/>
    </row>
    <row r="24" spans="1:10" ht="15.75" thickBot="1" x14ac:dyDescent="0.3">
      <c r="A24" s="16"/>
      <c r="B24" s="11"/>
      <c r="C24" s="11"/>
      <c r="D24" s="11"/>
      <c r="E24" s="10"/>
      <c r="F24" s="195" t="s">
        <v>329</v>
      </c>
      <c r="G24" s="47" t="s">
        <v>333</v>
      </c>
      <c r="H24" s="295">
        <v>120</v>
      </c>
      <c r="J24" s="99"/>
    </row>
    <row r="25" spans="1:10" x14ac:dyDescent="0.25">
      <c r="A25" s="39">
        <v>1</v>
      </c>
      <c r="B25" s="72" t="s">
        <v>177</v>
      </c>
      <c r="C25" s="28" t="s">
        <v>221</v>
      </c>
      <c r="D25" s="28" t="s">
        <v>128</v>
      </c>
      <c r="E25" s="94" t="s">
        <v>302</v>
      </c>
      <c r="F25" s="229" t="s">
        <v>329</v>
      </c>
      <c r="G25" s="58" t="s">
        <v>335</v>
      </c>
      <c r="H25" s="83">
        <v>240</v>
      </c>
      <c r="J25" s="99"/>
    </row>
    <row r="26" spans="1:10" ht="15.75" thickBot="1" x14ac:dyDescent="0.3">
      <c r="A26" s="546"/>
      <c r="B26" s="44"/>
      <c r="C26" s="44" t="s">
        <v>334</v>
      </c>
      <c r="D26" s="44"/>
      <c r="E26" s="257"/>
      <c r="F26" s="122"/>
      <c r="G26" s="40"/>
      <c r="H26" s="82"/>
      <c r="J26" s="99"/>
    </row>
    <row r="27" spans="1:10" ht="15.75" hidden="1" customHeight="1" x14ac:dyDescent="0.25">
      <c r="A27" s="132"/>
      <c r="B27" s="76"/>
      <c r="C27" s="76"/>
      <c r="D27" s="11"/>
      <c r="E27" s="80"/>
      <c r="F27" s="545"/>
      <c r="G27" s="141"/>
      <c r="H27" s="410"/>
      <c r="J27" s="99"/>
    </row>
    <row r="28" spans="1:10" ht="15.75" hidden="1" thickBot="1" x14ac:dyDescent="0.3">
      <c r="A28" s="17"/>
      <c r="B28" s="44"/>
      <c r="C28" s="44"/>
      <c r="D28" s="44"/>
      <c r="E28" s="45"/>
      <c r="F28" s="184"/>
      <c r="G28" s="46"/>
      <c r="H28" s="135"/>
      <c r="J28" s="99"/>
    </row>
    <row r="29" spans="1:10" ht="15.75" customHeight="1" thickBot="1" x14ac:dyDescent="0.3">
      <c r="A29" s="611" t="s">
        <v>15</v>
      </c>
      <c r="B29" s="612"/>
      <c r="C29" s="612"/>
      <c r="D29" s="612"/>
      <c r="E29" s="612"/>
      <c r="F29" s="612"/>
      <c r="G29" s="613"/>
      <c r="H29" s="21">
        <f>SUM(H21:H25)</f>
        <v>56205.599999999999</v>
      </c>
    </row>
    <row r="30" spans="1:10" ht="15.75" customHeight="1" thickBot="1" x14ac:dyDescent="0.3">
      <c r="A30" s="611" t="s">
        <v>50</v>
      </c>
      <c r="B30" s="612"/>
      <c r="C30" s="612"/>
      <c r="D30" s="612"/>
      <c r="E30" s="612"/>
      <c r="F30" s="612"/>
      <c r="G30" s="613"/>
      <c r="H30" s="21">
        <f>H15+H20+H29</f>
        <v>56205.599999999999</v>
      </c>
    </row>
  </sheetData>
  <mergeCells count="8">
    <mergeCell ref="A15:G15"/>
    <mergeCell ref="A29:G29"/>
    <mergeCell ref="A30:G30"/>
    <mergeCell ref="A20:G20"/>
    <mergeCell ref="C9:C10"/>
    <mergeCell ref="A11:A14"/>
    <mergeCell ref="B16:B19"/>
    <mergeCell ref="D16:D19"/>
  </mergeCells>
  <pageMargins left="0.19685039370078741" right="0.1968503937007874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PROGRAME</vt:lpstr>
      <vt:lpstr>UNICE </vt:lpstr>
      <vt:lpstr>UNICE CV</vt:lpstr>
      <vt:lpstr>PENS.50%</vt:lpstr>
      <vt:lpstr>TESTE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2020-01-13T14:32:01Z</cp:lastPrinted>
  <dcterms:created xsi:type="dcterms:W3CDTF">2018-07-04T12:33:56Z</dcterms:created>
  <dcterms:modified xsi:type="dcterms:W3CDTF">2020-01-13T14:54:39Z</dcterms:modified>
</cp:coreProperties>
</file>